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AF7CF77A-8BAB-4CF6-A7EB-92DA8C62EB6C}" xr6:coauthVersionLast="47" xr6:coauthVersionMax="47" xr10:uidLastSave="{FEA2A7E4-687A-43EA-A0FA-3B665EF0767A}"/>
  <workbookProtection workbookAlgorithmName="SHA-512" workbookHashValue="aXthBvEnnKtqjCnmWMBtFC2fCv9HDq96ozHgWBH9aHl3porx5HrHtBss/a2xKcRldGyW0Nb6VjcW9oVxtkWDMw==" workbookSaltValue="yOA7HlwzI5uxUjjYt3TT7w==" workbookSpinCount="100000" lockStructure="1"/>
  <bookViews>
    <workbookView xWindow="-108" yWindow="-108" windowWidth="23256" windowHeight="12576" tabRatio="500" xr2:uid="{00000000-000D-0000-FFFF-FFFF00000000}"/>
  </bookViews>
  <sheets>
    <sheet name="HVAC Eligible Measures List" sheetId="1" r:id="rId1"/>
    <sheet name="Accessibility Disclaimer" sheetId="4" r:id="rId2"/>
    <sheet name="Version Control " sheetId="2" state="hidden" r:id="rId3"/>
    <sheet name="Revision History" sheetId="3" state="hidden" r:id="rId4"/>
  </sheets>
  <definedNames>
    <definedName name="_xlnm.Print_Area" localSheetId="0">'HVAC Eligible Measures List'!$A$1:$G$166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G58" i="1" l="1"/>
  <c r="G53" i="1"/>
  <c r="G52" i="1"/>
  <c r="G49" i="1"/>
  <c r="G48" i="1"/>
  <c r="G45" i="1"/>
  <c r="G42" i="1"/>
  <c r="G24" i="1"/>
  <c r="G23" i="1"/>
  <c r="G22" i="1"/>
  <c r="G21" i="1"/>
  <c r="G20" i="1"/>
  <c r="G19" i="1" l="1"/>
  <c r="G34" i="1"/>
  <c r="G33" i="1"/>
  <c r="G32" i="1"/>
  <c r="G29" i="1"/>
  <c r="G28" i="1"/>
  <c r="G27" i="1"/>
  <c r="G15" i="1"/>
  <c r="G12" i="1"/>
  <c r="G11" i="1"/>
  <c r="G8" i="1"/>
  <c r="G7" i="1"/>
  <c r="G68" i="1"/>
  <c r="G81" i="1" s="1"/>
  <c r="G61" i="1" l="1"/>
  <c r="G79" i="1" s="1"/>
  <c r="G83" i="1" s="1"/>
</calcChain>
</file>

<file path=xl/sharedStrings.xml><?xml version="1.0" encoding="utf-8"?>
<sst xmlns="http://schemas.openxmlformats.org/spreadsheetml/2006/main" count="188" uniqueCount="121">
  <si>
    <t>Unit Participant Incentive</t>
  </si>
  <si>
    <t>Total Participant Incentive</t>
  </si>
  <si>
    <t>Quantity</t>
  </si>
  <si>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</si>
  <si>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</si>
  <si>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</si>
  <si>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</si>
  <si>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</si>
  <si>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</si>
  <si>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</si>
  <si>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Details</t>
  </si>
  <si>
    <t>Assumed Base Case</t>
  </si>
  <si>
    <t>Manufacturer Name/Model #</t>
  </si>
  <si>
    <t>HVAC</t>
  </si>
  <si>
    <t>Electrically heated facility</t>
  </si>
  <si>
    <t>Gas heated facility</t>
  </si>
  <si>
    <t>No controls installed</t>
  </si>
  <si>
    <t>per control</t>
  </si>
  <si>
    <t>ECM MOTORS FOR HVAC APPLICATION (FAN-POWERED VAV BOX)</t>
  </si>
  <si>
    <t>VAV Box with PSC motors</t>
  </si>
  <si>
    <t>ECM MOTORS FOR HVAC APPLICATION (FAN MOTOR REPLACEMENT)</t>
  </si>
  <si>
    <t>BUILDING PLUG LOADS</t>
  </si>
  <si>
    <t>BEVERAGE VENDING MACHINE CONTROLS</t>
  </si>
  <si>
    <t>per beverage vending machine</t>
  </si>
  <si>
    <t>HOTEL OCCUPANCY CONTROLS (HVAC + LIGHTING)</t>
  </si>
  <si>
    <t xml:space="preserve">Replacement of fan motor in an existing fan-powered Variable Air Volume (VAV) unit with brushless DC fan motors or electronically commutated motors (ECMs).   </t>
  </si>
  <si>
    <t>New fan-powered Variable Air Volume (VAV) units equipped with brushless DC fan motors or electronically commutated motors (ECMs) for replacement within an existing building</t>
  </si>
  <si>
    <t>Standard beverage vending machines without low power mode</t>
  </si>
  <si>
    <t>This power sensor and/or occupancy control must be installed in a standard refrigerated beverage vending machine operating without low power mode.</t>
  </si>
  <si>
    <t>Name of Applicant:</t>
  </si>
  <si>
    <t>Name of Company:</t>
  </si>
  <si>
    <t>Building Address:</t>
  </si>
  <si>
    <t>per CFM</t>
  </si>
  <si>
    <t>per HP</t>
  </si>
  <si>
    <t xml:space="preserve">Vending Machine Occupancy Control </t>
  </si>
  <si>
    <t>Refrigeration</t>
  </si>
  <si>
    <t>ECM MOTORS FOR EVAPORATOR FANS (REFRIGERATOR WALK-IN)</t>
  </si>
  <si>
    <t>This is a brushless DC fan electronically commutated motor (ECM) installed on commercial refrigerator evaporator fan units in walk-in types.</t>
  </si>
  <si>
    <t>Motor Size ≥ 1/20 hp to &lt; 1/10 hp</t>
  </si>
  <si>
    <t>Shaded Pole Motor (SP) or Permanent Split Capacitor (PSC)</t>
  </si>
  <si>
    <t>per motor</t>
  </si>
  <si>
    <t>ECM MOTORS FOR EVAPORATOR FANS (FREEZER WALK-IN)</t>
  </si>
  <si>
    <t>This is a brushless DC fan electronically commutated motor (ECM) installed on commercial freezer evaporator fan units in walk-in types.</t>
  </si>
  <si>
    <t>PACKAGED TERMINAL AIR CONDITIONERS (PTAC)</t>
  </si>
  <si>
    <t>Cooling Capacity &lt;7,000 Btu/h
EER = 11.9</t>
  </si>
  <si>
    <t>Cooling Capacity &lt;7,000 Btu/h
EER = 11.9 
COP = 3.3</t>
  </si>
  <si>
    <t>Cooling Capacity &gt;15,000 Btu/h
EER = 9.5 
COP = 2.9</t>
  </si>
  <si>
    <t>https://www.ecfr.gov/cgi-bin/text-idx?node=pt10.3.431&amp;rgn=div5#se10.3.431_197</t>
  </si>
  <si>
    <t>Assumed Base case*</t>
  </si>
  <si>
    <t xml:space="preserve"> </t>
  </si>
  <si>
    <t>* The assumed based case is based on O.Reg.509/18 Schedule 4 Section 11 Air conditioner or heat pump, packaged-terminal. Prescribed Efficiency Standard U.S. DOE 10 Code of Federal Regulations Part 431, Subpart F, §431.97 Table 7 &amp; 8</t>
  </si>
  <si>
    <t>Minimum Efficiency Level**</t>
  </si>
  <si>
    <t>Cooling Capacity &gt;15,000 Btu/h
EER = 9.5</t>
  </si>
  <si>
    <t>Cooling Capacity ≥7,000 Btu/h &amp; ≤15,000 Btu/h 
EER = 14.0−(0.3 × Cap)</t>
  </si>
  <si>
    <t>PACKAGED TERMINAL HEAT PUMPS (PTHP)</t>
  </si>
  <si>
    <t>Cooling Capacity &gt;15,000 Btu/h
EER ≥ 10.5</t>
  </si>
  <si>
    <t>Cooling Capacity &gt;15,000 Btu/h
EER ≥ 10.5 
COP ≥ 3.2</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</si>
  <si>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</si>
  <si>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Note: The Eligible Measures Lists and Eligible Measures Worksheets are based on assumptions and are subject to change and the incentive amounts do not include HST or other applicable taxes.</t>
  </si>
  <si>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</si>
  <si>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</si>
  <si>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</si>
  <si>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</si>
  <si>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</si>
  <si>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</si>
  <si>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</si>
  <si>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</si>
  <si>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</si>
  <si>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</si>
  <si>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</si>
  <si>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</si>
  <si>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</si>
  <si>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</si>
  <si>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</si>
  <si>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</si>
  <si>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</si>
  <si>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</si>
  <si>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</si>
  <si>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r>
      <t>** "Cap" within EER/COP equation refers to cooling capacity in thousand Btu/h at 95</t>
    </r>
    <r>
      <rPr>
        <sz val="10"/>
        <rFont val="Calibri"/>
        <family val="2"/>
      </rPr>
      <t>°</t>
    </r>
    <r>
      <rPr>
        <sz val="10"/>
        <rFont val="Arial"/>
        <family val="2"/>
      </rPr>
      <t>F outdoor dry-bulb temperature</t>
    </r>
  </si>
  <si>
    <t xml:space="preserve">VAV Units &lt; 1000 CFM </t>
  </si>
  <si>
    <t>VAV Units &gt; 1000 CFM</t>
  </si>
  <si>
    <t>Motor &lt; 1 HP</t>
  </si>
  <si>
    <r>
      <t xml:space="preserve">Motor </t>
    </r>
    <r>
      <rPr>
        <sz val="9"/>
        <rFont val="Calibri"/>
        <family val="2"/>
      </rPr>
      <t>&lt;100 W 
(&lt;0.134 HP)</t>
    </r>
  </si>
  <si>
    <t>CIRCULATOR PUMPS WITH ELECTRONICALLY COMMUTATED MOTORS (ECMs)</t>
  </si>
  <si>
    <t xml:space="preserve">Replacement of existing circulator pump &amp; motor in a domestic hot water and/or space heating/cooling system with new circulator pump equipped with brushless DC motor or electronically commutated motors (ECMs).   </t>
  </si>
  <si>
    <t>Circulator Pump with PSC Motor</t>
  </si>
  <si>
    <r>
      <t xml:space="preserve">Motor </t>
    </r>
    <r>
      <rPr>
        <sz val="9"/>
        <rFont val="Calibri"/>
        <family val="2"/>
      </rPr>
      <t>≥</t>
    </r>
    <r>
      <rPr>
        <sz val="9"/>
        <rFont val="Arial"/>
        <family val="2"/>
      </rPr>
      <t>100 &lt;500 W 
(≥0.134 &lt;0.67 HP)</t>
    </r>
  </si>
  <si>
    <r>
      <t xml:space="preserve">Motor </t>
    </r>
    <r>
      <rPr>
        <sz val="9"/>
        <rFont val="Calibri"/>
        <family val="2"/>
      </rPr>
      <t>≥500  &lt;750 W 
(≥0.67  &lt;1 HP)</t>
    </r>
  </si>
  <si>
    <r>
      <t xml:space="preserve">Motor </t>
    </r>
    <r>
      <rPr>
        <sz val="9"/>
        <rFont val="Calibri"/>
        <family val="2"/>
      </rPr>
      <t>≥750  &lt;1490 W 
(≥1 &lt; 2 HP)</t>
    </r>
  </si>
  <si>
    <t>Motor ≥1490 &lt;2237 W 
(≥2 &lt;3 HP)</t>
  </si>
  <si>
    <t>Motor 2237 W 
(3 HP)</t>
  </si>
  <si>
    <t>Add Doors to Open Refrigerated Display Case</t>
  </si>
  <si>
    <t xml:space="preserve">Retrofitting doors to existing refrigerated display cases. The doors are designed to fit right onto the open multi-deck style cases with minimal case modification. The measure savings are based on a per linear foot of case enclosed. </t>
  </si>
  <si>
    <t>Total Linear Foot</t>
  </si>
  <si>
    <t>Refrigeration Compressors</t>
  </si>
  <si>
    <t>non high-efficiency discus or scroll compressor in a refrigeration system</t>
  </si>
  <si>
    <t>open multi-deck refrigerated display case</t>
  </si>
  <si>
    <t>Total HP</t>
  </si>
  <si>
    <t>Coolers</t>
  </si>
  <si>
    <t>Freezers</t>
  </si>
  <si>
    <t>high-efficiency discus compressor</t>
  </si>
  <si>
    <t>high-efficiency scroll compressor</t>
  </si>
  <si>
    <t>This measure involves the purchase and installation of a high-efficiency variable capacity digital discus or scroll compressor in a refrigeration system. The high-efficiency discus or scroll compressor increases operating efficiency and reduces energy consumption of the system. The measure savings are based on a per compressor horsepower (HP) of the refrigerated system.</t>
  </si>
  <si>
    <t>All technologies must meet applicable Code, standard and regulatory requirements including, but not limited to, CSA/cUL.  It is the Applicant's responsibility to ensure that the technology is suitable (properly sized, etc.) to its intended application.  All products must be legal for sale in Canada.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</si>
  <si>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New installation or replacement of existing equipment with new high efficiency PTACs exceeding the minimum efficiency levels</t>
  </si>
  <si>
    <t>New installation or replacement of existing equipment with new high efficiency PTHPs exceeding the minimum efficiency levels</t>
  </si>
  <si>
    <t>$100 per motor</t>
  </si>
  <si>
    <t>$120 per motor</t>
  </si>
  <si>
    <t>$200 per Linear Foot</t>
  </si>
  <si>
    <t>$300 per HP</t>
  </si>
  <si>
    <t>$240 per HP</t>
  </si>
  <si>
    <t>$280 per beverage vending machine</t>
  </si>
  <si>
    <t>Cooling Capacity ≥7,000 Btu/h &amp; ≤15,000 Btu/h 
EER = 14.0 - (0.3 × Cap)
COP = 3.7 - (0.052 x Cap)</t>
  </si>
  <si>
    <t>Cooling Capacity &lt;7,000 Btu/h
EER ≥ 12.9</t>
  </si>
  <si>
    <t>Cooling Capacity ≥7,000 Btu/h &amp; ≤15,000 Btu/h 
EER ≥ [14.0−(0.3 × Cap)] x 1.06</t>
  </si>
  <si>
    <t>Cooling Capacity &lt;7,000 Btu/h
EER ≥ 12.9
COP ≥ 3.5</t>
  </si>
  <si>
    <t>Cooling Capacity ≥7,000 Btu/h &amp; ≤15,000 Btu/h 
EER ≥ [14.0 - (0.3 x Cap)] x 1.06
COP ≥ [3.7 - (0.052 x Cap)] x 1.06</t>
  </si>
  <si>
    <t>January</t>
  </si>
  <si>
    <t>This must include an occupancy sensor such as (but not limited to) infrared sensors, ultrasonic sensors, door magnetic strip sensors and/or card-key sensors. The controls must be able to shutoff and/or place the HVAC equipment serving the space in an unoccupied temperature setback/setup setting.
To be eligible, occupancy controls must be capable of a 5°C temperature setback/setup and/or actively control at least 50% of the "hard-wired" lighting wattage serving the space.</t>
  </si>
  <si>
    <t>eDSM Framework Release</t>
  </si>
  <si>
    <t>Prescriptive worksheets are no longer required to submit Retrofit incentive applications. This is an optional worksheet, made available to assist Retrofit applicants with calculating incentives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</si>
</sst>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_(&quot;$&quot;* #,##0.00_);_(&quot;$&quot;* \(#,##0.00\);_(&quot;$&quot;* &quot;-&quot;??_);_(@_)"/>
    <numFmt numFmtId="165" formatCode="_(* #,##0.00_);_(* \(#,##0.00\);_(* &quot;-&quot;??_);_(@_)"/>
    <numFmt numFmtId="166" formatCode="&quot;$&quot;#,##0.00"/>
    <numFmt numFmtId="167" formatCode="0.0_);\(0.0\)"/>
    <numFmt numFmtId="168" formatCode="_(* #,##0.0_);_(* \(#,##0.0\);_(* &quot;-&quot;??_);_(@_)"/>
    <numFmt numFmtId="169" formatCode="&quot;$&quot;#,##0"/>
    <numFmt numFmtId="170" formatCode="_-&quot;$&quot;* #,##0_-;\-&quot;$&quot;* #,##0_-;_-&quot;$&quot;* &quot;-&quot;??_-;_-@_-"/>
  </numFmts>
  <fonts count="28" x14ac:knownFonts="1">
    <font>
      <sz val="10"/>
      <name val="Verdana"/>
    </font>
    <font>
      <sz val="8"/>
      <name val="Verdana"/>
      <family val="2"/>
    </font>
    <font>
      <b/>
      <sz val="10"/>
      <color indexed="9"/>
      <name val="Arial"/>
      <family val="2"/>
    </font>
    <font>
      <sz val="8"/>
      <name val="Arial"/>
      <family val="2"/>
    </font>
    <font>
      <b/>
      <sz val="10"/>
      <name val="Arial"/>
      <family val="2"/>
    </font>
    <font>
      <sz val="9"/>
      <name val="Verdana"/>
      <family val="2"/>
    </font>
    <font>
      <sz val="9"/>
      <name val="Arial"/>
      <family val="2"/>
    </font>
    <font>
      <b/>
      <sz val="14"/>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b/>
      <sz val="9"/>
      <name val="Arial"/>
      <family val="2"/>
    </font>
    <font>
      <b/>
      <sz val="10"/>
      <color indexed="10"/>
      <name val="Arial"/>
      <family val="2"/>
    </font>
    <font>
      <sz val="18"/>
      <color theme="0" tint="-0.34998626667073579"/>
      <name val="Helvetica"/>
    </font>
    <font>
      <u/>
      <sz val="10"/>
      <color theme="10"/>
      <name val="Verdana"/>
      <family val="2"/>
    </font>
    <font>
      <sz val="10"/>
      <color rgb="FFFF0000"/>
      <name val="Arial"/>
      <family val="2"/>
    </font>
    <font>
      <u/>
      <sz val="10"/>
      <name val="Arial"/>
      <family val="2"/>
    </font>
    <font>
      <u/>
      <sz val="10"/>
      <color rgb="FF2E813E"/>
      <name val="Arial"/>
      <family val="2"/>
    </font>
    <font>
      <b/>
      <sz val="11"/>
      <name val="Arial"/>
      <family val="2"/>
    </font>
    <font>
      <b/>
      <sz val="10"/>
      <name val="Verdana"/>
      <family val="2"/>
    </font>
    <font>
      <b/>
      <sz val="12"/>
      <name val="Arial"/>
      <family val="2"/>
    </font>
    <font>
      <sz val="10"/>
      <name val="Verdana"/>
      <family val="2"/>
    </font>
    <font>
      <b/>
      <sz val="9"/>
      <name val="Verdana"/>
      <family val="2"/>
    </font>
    <font>
      <u/>
      <sz val="10"/>
      <name val="Verdana"/>
      <family val="2"/>
    </font>
    <font>
      <sz val="10"/>
      <name val="Calibri"/>
      <family val="2"/>
    </font>
    <font>
      <sz val="9"/>
      <name val="Calibri"/>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xf numFmtId="164"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0" fontId="16" fillId="0" borderId="0" applyNumberFormat="0" applyFill="0" applyBorder="0" applyAlignment="0" applyProtection="0"/>
    <xf numFmtId="44" fontId="23" fillId="0" borderId="0" applyFont="0" applyFill="0" applyBorder="0" applyAlignment="0" applyProtection="0"/>
  </cellStyleXfs>
  <cellXfs count="141">
    <xf numFmtId="0" fontId="0" fillId="0" borderId="0" xfId="0"/>
    <xf numFmtId="3" fontId="6" fillId="0" borderId="2" xfId="0" applyNumberFormat="1" applyFont="1" applyBorder="1" applyAlignment="1" applyProtection="1">
      <alignment horizontal="center" vertical="center" wrapText="1"/>
      <protection locked="0"/>
    </xf>
    <xf numFmtId="0" fontId="0" fillId="0" borderId="0" xfId="0" applyAlignment="1">
      <alignment vertical="center"/>
    </xf>
    <xf numFmtId="0" fontId="2" fillId="0" borderId="0" xfId="0" applyFont="1" applyAlignment="1">
      <alignment vertical="center"/>
    </xf>
    <xf numFmtId="0" fontId="4" fillId="0" borderId="2" xfId="0" applyFont="1" applyBorder="1" applyAlignment="1">
      <alignment horizontal="center" vertical="center" wrapText="1"/>
    </xf>
    <xf numFmtId="0" fontId="8" fillId="0" borderId="0" xfId="0" applyFont="1" applyAlignment="1">
      <alignment vertical="center"/>
    </xf>
    <xf numFmtId="0" fontId="6" fillId="0" borderId="2" xfId="0" applyFont="1" applyBorder="1" applyAlignment="1">
      <alignment horizontal="center" vertical="center" wrapText="1"/>
    </xf>
    <xf numFmtId="0" fontId="9" fillId="0" borderId="0" xfId="0" applyFont="1"/>
    <xf numFmtId="0" fontId="8" fillId="0" borderId="0" xfId="0" applyFont="1"/>
    <xf numFmtId="167" fontId="8" fillId="3" borderId="0" xfId="0" applyNumberFormat="1" applyFont="1" applyFill="1"/>
    <xf numFmtId="1" fontId="8" fillId="3" borderId="0" xfId="0" applyNumberFormat="1" applyFont="1" applyFill="1"/>
    <xf numFmtId="0" fontId="4" fillId="0" borderId="1" xfId="0" applyFont="1" applyBorder="1" applyAlignment="1">
      <alignment horizontal="center" vertical="center" wrapText="1"/>
    </xf>
    <xf numFmtId="0" fontId="8" fillId="3" borderId="0" xfId="1" applyFill="1"/>
    <xf numFmtId="0" fontId="8" fillId="0" borderId="0" xfId="1"/>
    <xf numFmtId="15" fontId="8" fillId="0" borderId="0" xfId="1" applyNumberFormat="1"/>
    <xf numFmtId="168" fontId="8" fillId="0" borderId="0" xfId="3" applyNumberFormat="1" applyFont="1"/>
    <xf numFmtId="166" fontId="6" fillId="0" borderId="2"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0" fillId="0" borderId="0" xfId="0" applyAlignment="1">
      <alignment horizontal="center" vertical="center"/>
    </xf>
    <xf numFmtId="0" fontId="13" fillId="0" borderId="0" xfId="0" applyFont="1" applyAlignment="1">
      <alignment horizontal="right" vertical="center"/>
    </xf>
    <xf numFmtId="0" fontId="0" fillId="0" borderId="0" xfId="0" applyAlignment="1">
      <alignment horizontal="left" vertical="center"/>
    </xf>
    <xf numFmtId="0" fontId="3" fillId="0" borderId="0" xfId="0" applyFont="1" applyAlignment="1">
      <alignment vertical="center"/>
    </xf>
    <xf numFmtId="0" fontId="7" fillId="0" borderId="4"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3" fontId="6" fillId="0" borderId="2" xfId="1" applyNumberFormat="1" applyFont="1" applyBorder="1" applyAlignment="1" applyProtection="1">
      <alignment horizontal="center" vertical="center" wrapText="1"/>
      <protection locked="0"/>
    </xf>
    <xf numFmtId="0" fontId="8" fillId="0" borderId="0" xfId="1" applyAlignment="1">
      <alignment vertical="center"/>
    </xf>
    <xf numFmtId="0" fontId="4" fillId="0" borderId="2" xfId="1" applyFont="1" applyBorder="1" applyAlignment="1">
      <alignment horizontal="center" vertical="center" wrapText="1"/>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4" fillId="0" borderId="1" xfId="1" applyFont="1" applyBorder="1" applyAlignment="1">
      <alignment horizontal="center" vertical="center" wrapText="1"/>
    </xf>
    <xf numFmtId="0" fontId="6" fillId="0" borderId="5" xfId="1" applyFont="1" applyBorder="1" applyAlignment="1" applyProtection="1">
      <alignment horizontal="left" vertical="center" wrapText="1"/>
      <protection locked="0"/>
    </xf>
    <xf numFmtId="0" fontId="6" fillId="0" borderId="5" xfId="1" applyFont="1" applyBorder="1" applyAlignment="1" applyProtection="1">
      <alignment horizontal="center" vertical="center" wrapText="1"/>
      <protection locked="0"/>
    </xf>
    <xf numFmtId="3" fontId="6" fillId="0" borderId="5" xfId="1" applyNumberFormat="1" applyFont="1" applyBorder="1" applyAlignment="1" applyProtection="1">
      <alignment horizontal="center" vertical="center" wrapText="1"/>
      <protection locked="0"/>
    </xf>
    <xf numFmtId="166" fontId="6" fillId="0" borderId="5" xfId="1" applyNumberFormat="1" applyFont="1" applyBorder="1" applyAlignment="1">
      <alignment horizontal="center" vertical="center" wrapText="1"/>
    </xf>
    <xf numFmtId="0" fontId="4" fillId="0" borderId="2" xfId="1" applyFont="1" applyBorder="1" applyAlignment="1" applyProtection="1">
      <alignment horizontal="center" vertical="center" wrapText="1"/>
      <protection locked="0"/>
    </xf>
    <xf numFmtId="0" fontId="6" fillId="0" borderId="2" xfId="1" applyFont="1" applyBorder="1" applyAlignment="1">
      <alignment horizontal="left" vertical="center"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3" fontId="6" fillId="0" borderId="0" xfId="0" applyNumberFormat="1" applyFont="1" applyAlignment="1" applyProtection="1">
      <alignment horizontal="center" vertical="center" wrapText="1"/>
      <protection locked="0"/>
    </xf>
    <xf numFmtId="166" fontId="6" fillId="0" borderId="0" xfId="0" applyNumberFormat="1" applyFont="1" applyAlignment="1">
      <alignment horizontal="center" vertical="center" wrapText="1"/>
    </xf>
    <xf numFmtId="0" fontId="17" fillId="0" borderId="0" xfId="0" applyFont="1" applyAlignment="1" applyProtection="1">
      <alignment horizontal="left" vertical="center" wrapText="1"/>
      <protection locked="0"/>
    </xf>
    <xf numFmtId="169" fontId="6" fillId="0" borderId="2" xfId="0" applyNumberFormat="1" applyFont="1" applyBorder="1" applyAlignment="1">
      <alignment horizontal="center" vertical="center" wrapText="1"/>
    </xf>
    <xf numFmtId="0" fontId="18" fillId="0" borderId="0" xfId="5" applyFont="1"/>
    <xf numFmtId="0" fontId="0" fillId="0" borderId="0" xfId="0" applyAlignment="1">
      <alignment vertical="center" wrapText="1"/>
    </xf>
    <xf numFmtId="166" fontId="20" fillId="4" borderId="2" xfId="0" applyNumberFormat="1" applyFont="1" applyFill="1" applyBorder="1" applyAlignment="1">
      <alignment horizontal="center" vertical="center"/>
    </xf>
    <xf numFmtId="6" fontId="6" fillId="0" borderId="2" xfId="0" applyNumberFormat="1" applyFont="1" applyBorder="1" applyAlignment="1">
      <alignment horizontal="center" vertical="center" wrapText="1"/>
    </xf>
    <xf numFmtId="0" fontId="4" fillId="0" borderId="0" xfId="1"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vertical="center"/>
    </xf>
    <xf numFmtId="170" fontId="8" fillId="0" borderId="14" xfId="6" applyNumberFormat="1" applyFont="1" applyBorder="1" applyAlignment="1" applyProtection="1">
      <alignment vertical="center"/>
      <protection locked="0"/>
    </xf>
    <xf numFmtId="170" fontId="8" fillId="0" borderId="16" xfId="6" applyNumberFormat="1" applyFont="1" applyBorder="1" applyAlignment="1" applyProtection="1">
      <alignment vertical="center"/>
      <protection locked="0"/>
    </xf>
    <xf numFmtId="170" fontId="8" fillId="0" borderId="19" xfId="6" applyNumberFormat="1" applyFont="1" applyBorder="1" applyAlignment="1" applyProtection="1">
      <alignment vertical="center"/>
      <protection locked="0"/>
    </xf>
    <xf numFmtId="170" fontId="21" fillId="0" borderId="2" xfId="6" applyNumberFormat="1" applyFont="1" applyBorder="1" applyAlignment="1" applyProtection="1">
      <alignment vertical="center"/>
    </xf>
    <xf numFmtId="0" fontId="12" fillId="0" borderId="0" xfId="1" applyFont="1" applyAlignment="1">
      <alignment horizontal="left" vertical="center"/>
    </xf>
    <xf numFmtId="0" fontId="4" fillId="0" borderId="0" xfId="1" applyFont="1" applyAlignment="1">
      <alignment vertical="center"/>
    </xf>
    <xf numFmtId="0" fontId="21" fillId="0" borderId="0" xfId="0" applyFont="1" applyAlignment="1">
      <alignment vertical="center"/>
    </xf>
    <xf numFmtId="164" fontId="4" fillId="0" borderId="20" xfId="2" applyFont="1" applyFill="1" applyBorder="1" applyAlignment="1" applyProtection="1">
      <alignment horizontal="center" vertical="center"/>
    </xf>
    <xf numFmtId="0" fontId="21" fillId="0" borderId="0" xfId="0" applyFont="1"/>
    <xf numFmtId="0" fontId="24" fillId="0" borderId="0" xfId="1" applyFont="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2" fillId="4" borderId="2" xfId="0" applyFont="1" applyFill="1" applyBorder="1" applyAlignment="1">
      <alignment vertical="center" wrapText="1"/>
    </xf>
    <xf numFmtId="0" fontId="12" fillId="4" borderId="2" xfId="0" applyFont="1" applyFill="1" applyBorder="1" applyAlignment="1">
      <alignment horizontal="left" vertical="center" wrapText="1"/>
    </xf>
    <xf numFmtId="0" fontId="12" fillId="4" borderId="2" xfId="0" applyFont="1" applyFill="1" applyBorder="1" applyAlignment="1" applyProtection="1">
      <alignment horizontal="center" vertical="center" wrapText="1"/>
      <protection locked="0"/>
    </xf>
    <xf numFmtId="3" fontId="12" fillId="4" borderId="2" xfId="0" applyNumberFormat="1" applyFont="1" applyFill="1" applyBorder="1" applyAlignment="1" applyProtection="1">
      <alignment horizontal="center" vertical="center" wrapText="1"/>
      <protection locked="0"/>
    </xf>
    <xf numFmtId="169" fontId="12" fillId="0" borderId="2"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0" fontId="14" fillId="0" borderId="0" xfId="0" applyFont="1" applyAlignment="1" applyProtection="1">
      <alignment vertical="center"/>
      <protection locked="0"/>
    </xf>
    <xf numFmtId="14" fontId="8" fillId="3" borderId="0" xfId="0" quotePrefix="1" applyNumberFormat="1" applyFont="1" applyFill="1"/>
    <xf numFmtId="169" fontId="6"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6" fillId="0" borderId="0" xfId="1" applyFont="1" applyAlignment="1">
      <alignment horizontal="left" vertical="center" wrapText="1"/>
    </xf>
    <xf numFmtId="0" fontId="6" fillId="0" borderId="0" xfId="1" applyFont="1" applyAlignment="1">
      <alignment horizontal="center" vertical="center" wrapText="1"/>
    </xf>
    <xf numFmtId="0" fontId="4" fillId="0" borderId="0" xfId="1" applyFont="1" applyAlignment="1" applyProtection="1">
      <alignment horizontal="center" vertical="center" wrapText="1"/>
      <protection locked="0"/>
    </xf>
    <xf numFmtId="3" fontId="6" fillId="0" borderId="0" xfId="1" applyNumberFormat="1" applyFont="1" applyAlignment="1" applyProtection="1">
      <alignment horizontal="center" vertical="center" wrapText="1"/>
      <protection locked="0"/>
    </xf>
    <xf numFmtId="0" fontId="6" fillId="0" borderId="8" xfId="1"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0" xfId="1" applyFont="1" applyAlignment="1">
      <alignment horizontal="left" vertical="top" wrapText="1"/>
    </xf>
    <xf numFmtId="0" fontId="12" fillId="0" borderId="12" xfId="1" applyFont="1" applyBorder="1" applyAlignment="1">
      <alignment horizontal="left" vertical="top"/>
    </xf>
    <xf numFmtId="0" fontId="12" fillId="0" borderId="13" xfId="1" applyFont="1" applyBorder="1" applyAlignment="1">
      <alignment horizontal="left" vertical="top"/>
    </xf>
    <xf numFmtId="0" fontId="12" fillId="0" borderId="15" xfId="1" applyFont="1" applyBorder="1" applyAlignment="1">
      <alignment horizontal="left" vertical="top"/>
    </xf>
    <xf numFmtId="0" fontId="12" fillId="0" borderId="10" xfId="1" applyFont="1" applyBorder="1" applyAlignment="1">
      <alignment horizontal="left" vertical="top"/>
    </xf>
    <xf numFmtId="0" fontId="12" fillId="0" borderId="17" xfId="1" applyFont="1" applyBorder="1" applyAlignment="1">
      <alignment horizontal="left" vertical="top"/>
    </xf>
    <xf numFmtId="0" fontId="12" fillId="0" borderId="18" xfId="1" applyFont="1" applyBorder="1" applyAlignment="1">
      <alignment horizontal="left" vertical="top"/>
    </xf>
    <xf numFmtId="0" fontId="4" fillId="0" borderId="1" xfId="1" applyFont="1" applyBorder="1" applyAlignment="1">
      <alignment horizontal="center" vertical="center" wrapText="1"/>
    </xf>
    <xf numFmtId="0" fontId="12" fillId="0" borderId="6"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4" fillId="0" borderId="7" xfId="1" applyFont="1" applyBorder="1" applyAlignment="1">
      <alignment horizontal="left" vertical="top"/>
    </xf>
    <xf numFmtId="0" fontId="4" fillId="0" borderId="4" xfId="1" applyFont="1" applyBorder="1" applyAlignment="1">
      <alignment horizontal="left" vertical="top"/>
    </xf>
    <xf numFmtId="0" fontId="6" fillId="0" borderId="0" xfId="0" applyFont="1" applyAlignment="1" applyProtection="1">
      <alignment horizontal="left" vertical="center" wrapText="1"/>
      <protection locked="0"/>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0" xfId="0" applyFont="1" applyAlignment="1">
      <alignment horizontal="left" vertical="center" wrapText="1"/>
    </xf>
    <xf numFmtId="0" fontId="12" fillId="0" borderId="0" xfId="0" applyFont="1" applyAlignment="1" applyProtection="1">
      <alignment horizontal="left" vertical="center" wrapText="1"/>
      <protection locked="0"/>
    </xf>
    <xf numFmtId="0" fontId="0" fillId="0" borderId="4" xfId="0" applyBorder="1" applyAlignment="1">
      <alignment horizontal="center" vertical="center" wrapText="1"/>
    </xf>
    <xf numFmtId="0" fontId="12" fillId="0" borderId="5" xfId="0" applyFont="1" applyBorder="1" applyAlignment="1">
      <alignment horizontal="left" vertical="center" wrapText="1"/>
    </xf>
    <xf numFmtId="0" fontId="8" fillId="0" borderId="5"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vertical="center" wrapText="1"/>
    </xf>
    <xf numFmtId="0" fontId="5" fillId="0" borderId="3" xfId="0" applyFont="1" applyBorder="1" applyAlignment="1">
      <alignment vertical="center" wrapText="1"/>
    </xf>
    <xf numFmtId="0" fontId="7"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5" fillId="0" borderId="0" xfId="5" applyFont="1" applyBorder="1" applyAlignment="1" applyProtection="1">
      <alignment horizontal="left" vertical="center" wrapText="1"/>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3" fontId="6" fillId="0" borderId="1" xfId="0" applyNumberFormat="1" applyFont="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xf numFmtId="166" fontId="6" fillId="0" borderId="1"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2" fillId="0" borderId="7" xfId="0" applyFont="1" applyBorder="1" applyAlignment="1">
      <alignment horizontal="left" vertical="center" wrapText="1"/>
    </xf>
    <xf numFmtId="0" fontId="21" fillId="0" borderId="4" xfId="0" applyFont="1" applyBorder="1" applyAlignment="1">
      <alignment horizontal="left" vertical="center" wrapText="1"/>
    </xf>
    <xf numFmtId="0" fontId="21" fillId="0" borderId="8" xfId="0" applyFont="1" applyBorder="1" applyAlignment="1">
      <alignment horizontal="left" vertical="center" wrapText="1"/>
    </xf>
    <xf numFmtId="6"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69" fontId="6" fillId="0" borderId="3" xfId="0" applyNumberFormat="1" applyFont="1" applyBorder="1" applyAlignment="1">
      <alignment horizontal="center" vertical="center" wrapText="1"/>
    </xf>
  </cellXfs>
  <cellStyles count="7">
    <cellStyle name="Comma" xfId="3" builtinId="3"/>
    <cellStyle name="Comma 2" xfId="4" xr:uid="{00000000-0005-0000-0000-000001000000}"/>
    <cellStyle name="Currency" xfId="6" builtinId="4"/>
    <cellStyle name="Currency 2" xfId="2" xr:uid="{00000000-0005-0000-0000-000003000000}"/>
    <cellStyle name="Hyperlink" xfId="5" builtinId="8"/>
    <cellStyle name="Normal" xfId="0" builtinId="0"/>
    <cellStyle name="Normal 2" xfId="1"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89</xdr:row>
      <xdr:rowOff>0</xdr:rowOff>
    </xdr:from>
    <xdr:to>
      <xdr:col>6</xdr:col>
      <xdr:colOff>619125</xdr:colOff>
      <xdr:row>89</xdr:row>
      <xdr:rowOff>0</xdr:rowOff>
    </xdr:to>
    <xdr:sp macro="" textlink="">
      <xdr:nvSpPr>
        <xdr:cNvPr id="4" name="Text Box 36">
          <a:extLst>
            <a:ext uri="{FF2B5EF4-FFF2-40B4-BE49-F238E27FC236}">
              <a16:creationId xmlns:a16="http://schemas.microsoft.com/office/drawing/2014/main" id="{00000000-0008-0000-0000-000004000000}"/>
            </a:ext>
          </a:extLst>
        </xdr:cNvPr>
        <xdr:cNvSpPr txBox="1">
          <a:spLocks noChangeArrowheads="1"/>
        </xdr:cNvSpPr>
      </xdr:nvSpPr>
      <xdr:spPr bwMode="auto">
        <a:xfrm>
          <a:off x="5943600" y="100564950"/>
          <a:ext cx="4305300"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95250</xdr:colOff>
      <xdr:row>0</xdr:row>
      <xdr:rowOff>95250</xdr:rowOff>
    </xdr:from>
    <xdr:to>
      <xdr:col>0</xdr:col>
      <xdr:colOff>1162050</xdr:colOff>
      <xdr:row>0</xdr:row>
      <xdr:rowOff>600075</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cfr.gov/cgi-bin/text-idx?node=pt10.3.431&amp;rgn=div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52"/>
  <sheetViews>
    <sheetView showGridLines="0" tabSelected="1" view="pageBreakPreview" zoomScale="90" zoomScaleNormal="90" zoomScaleSheetLayoutView="90" zoomScalePageLayoutView="85" workbookViewId="0">
      <selection activeCell="A2" sqref="A2:G2"/>
    </sheetView>
  </sheetViews>
  <sheetFormatPr defaultColWidth="0" defaultRowHeight="12.6" zeroHeight="1" x14ac:dyDescent="0.2"/>
  <cols>
    <col min="1" max="1" width="32.6328125" style="2" customWidth="1"/>
    <col min="2" max="2" width="26.453125" style="18" customWidth="1"/>
    <col min="3" max="3" width="25.08984375" style="2" customWidth="1"/>
    <col min="4" max="4" width="28.26953125" style="2" customWidth="1"/>
    <col min="5" max="5" width="8" style="2" customWidth="1"/>
    <col min="6" max="6" width="13.26953125" style="2" customWidth="1"/>
    <col min="7" max="7" width="16.26953125" style="2" customWidth="1"/>
    <col min="8" max="8" width="2" style="2" customWidth="1"/>
    <col min="9" max="16384" width="11" style="2" hidden="1"/>
  </cols>
  <sheetData>
    <row r="1" spans="1:12" ht="57.75" customHeight="1" thickBot="1" x14ac:dyDescent="0.25">
      <c r="B1" s="135" t="s">
        <v>120</v>
      </c>
      <c r="C1" s="136"/>
      <c r="D1" s="136"/>
      <c r="E1" s="136"/>
      <c r="F1" s="137"/>
      <c r="G1" s="3"/>
    </row>
    <row r="2" spans="1:12" s="44" customFormat="1" ht="61.95" customHeight="1" x14ac:dyDescent="0.2">
      <c r="A2" s="108" t="str">
        <f>CONCATENATE("Version ",TEXT('Version Control '!$B$2,"0.0")," - Retrofit Program - Services &amp; Hospitality Eligible Measures Worksheet"," - ",'Version Control '!B3," ",'Version Control '!B4,","," ", 'Version Control '!B5)</f>
        <v>Version 1.0 - Retrofit Program - Services &amp; Hospitality Eligible Measures Worksheet - January 1, 2025</v>
      </c>
      <c r="B2" s="108"/>
      <c r="C2" s="108"/>
      <c r="D2" s="108"/>
      <c r="E2" s="108"/>
      <c r="F2" s="108"/>
      <c r="G2" s="108"/>
    </row>
    <row r="3" spans="1:12" ht="309" customHeight="1" thickBot="1" x14ac:dyDescent="0.25">
      <c r="A3" s="111" t="s">
        <v>103</v>
      </c>
      <c r="B3" s="112"/>
      <c r="C3" s="112"/>
      <c r="D3" s="112"/>
      <c r="E3" s="112"/>
      <c r="F3" s="112"/>
      <c r="G3" s="112"/>
    </row>
    <row r="4" spans="1:12" ht="26.25" customHeight="1" thickBot="1" x14ac:dyDescent="0.25">
      <c r="A4" s="114" t="s">
        <v>13</v>
      </c>
      <c r="B4" s="114"/>
      <c r="C4" s="114"/>
      <c r="D4" s="114"/>
      <c r="E4" s="114"/>
      <c r="F4" s="114"/>
      <c r="G4" s="114"/>
    </row>
    <row r="5" spans="1:12" ht="21.75" customHeight="1" thickBot="1" x14ac:dyDescent="0.25">
      <c r="A5" s="117"/>
      <c r="B5" s="117"/>
      <c r="C5" s="117"/>
      <c r="D5" s="117"/>
      <c r="E5" s="117"/>
      <c r="F5" s="117"/>
      <c r="G5" s="117"/>
    </row>
    <row r="6" spans="1:12" s="5" customFormat="1" ht="40.5" customHeight="1" thickBot="1" x14ac:dyDescent="0.25">
      <c r="A6" s="113" t="s">
        <v>24</v>
      </c>
      <c r="B6" s="113"/>
      <c r="C6" s="4" t="s">
        <v>11</v>
      </c>
      <c r="D6" s="4" t="s">
        <v>12</v>
      </c>
      <c r="E6" s="4" t="s">
        <v>2</v>
      </c>
      <c r="F6" s="4" t="s">
        <v>0</v>
      </c>
      <c r="G6" s="4" t="s">
        <v>1</v>
      </c>
    </row>
    <row r="7" spans="1:12" ht="85.2" customHeight="1" thickBot="1" x14ac:dyDescent="0.25">
      <c r="A7" s="115" t="s">
        <v>118</v>
      </c>
      <c r="B7" s="6" t="s">
        <v>14</v>
      </c>
      <c r="C7" s="6" t="s">
        <v>16</v>
      </c>
      <c r="D7" s="17"/>
      <c r="E7" s="1"/>
      <c r="F7" s="46">
        <v>200</v>
      </c>
      <c r="G7" s="42">
        <f>E7*F7</f>
        <v>0</v>
      </c>
      <c r="K7" s="2">
        <v>67</v>
      </c>
      <c r="L7" s="5" t="s">
        <v>17</v>
      </c>
    </row>
    <row r="8" spans="1:12" ht="85.2" customHeight="1" thickBot="1" x14ac:dyDescent="0.25">
      <c r="A8" s="116"/>
      <c r="B8" s="6" t="s">
        <v>15</v>
      </c>
      <c r="C8" s="6" t="s">
        <v>16</v>
      </c>
      <c r="D8" s="17"/>
      <c r="E8" s="1"/>
      <c r="F8" s="46">
        <v>100</v>
      </c>
      <c r="G8" s="42">
        <f>E8*F8</f>
        <v>0</v>
      </c>
      <c r="K8" s="2">
        <v>41</v>
      </c>
      <c r="L8" s="5" t="s">
        <v>17</v>
      </c>
    </row>
    <row r="9" spans="1:12" ht="21.75" customHeight="1" thickBot="1" x14ac:dyDescent="0.25">
      <c r="A9" s="110"/>
      <c r="B9" s="110"/>
      <c r="C9" s="110"/>
      <c r="D9" s="110"/>
      <c r="E9" s="110"/>
      <c r="F9" s="110"/>
      <c r="G9" s="110"/>
    </row>
    <row r="10" spans="1:12" s="5" customFormat="1" ht="40.5" customHeight="1" thickBot="1" x14ac:dyDescent="0.25">
      <c r="A10" s="118" t="s">
        <v>18</v>
      </c>
      <c r="B10" s="118"/>
      <c r="C10" s="11" t="s">
        <v>11</v>
      </c>
      <c r="D10" s="11" t="s">
        <v>12</v>
      </c>
      <c r="E10" s="4" t="s">
        <v>2</v>
      </c>
      <c r="F10" s="4" t="s">
        <v>0</v>
      </c>
      <c r="G10" s="4" t="s">
        <v>1</v>
      </c>
    </row>
    <row r="11" spans="1:12" ht="31.95" customHeight="1" thickBot="1" x14ac:dyDescent="0.25">
      <c r="A11" s="121" t="s">
        <v>26</v>
      </c>
      <c r="B11" s="6" t="s">
        <v>79</v>
      </c>
      <c r="C11" s="6" t="s">
        <v>19</v>
      </c>
      <c r="D11" s="17"/>
      <c r="E11" s="1"/>
      <c r="F11" s="46">
        <v>200</v>
      </c>
      <c r="G11" s="42">
        <f t="shared" ref="G11:G12" si="0">E11*F11</f>
        <v>0</v>
      </c>
      <c r="K11" s="2">
        <v>0.1</v>
      </c>
      <c r="L11" s="5" t="s">
        <v>32</v>
      </c>
    </row>
    <row r="12" spans="1:12" ht="31.95" customHeight="1" thickBot="1" x14ac:dyDescent="0.25">
      <c r="A12" s="122"/>
      <c r="B12" s="6" t="s">
        <v>80</v>
      </c>
      <c r="C12" s="6" t="s">
        <v>19</v>
      </c>
      <c r="D12" s="17"/>
      <c r="E12" s="1"/>
      <c r="F12" s="46">
        <v>400</v>
      </c>
      <c r="G12" s="42">
        <f t="shared" si="0"/>
        <v>0</v>
      </c>
      <c r="K12" s="2">
        <v>0.04</v>
      </c>
      <c r="L12" s="5" t="s">
        <v>32</v>
      </c>
    </row>
    <row r="13" spans="1:12" ht="21.75" customHeight="1" thickBot="1" x14ac:dyDescent="0.25">
      <c r="A13" s="110"/>
      <c r="B13" s="110"/>
      <c r="C13" s="110"/>
      <c r="D13" s="110"/>
      <c r="E13" s="110"/>
      <c r="F13" s="110"/>
      <c r="G13" s="110"/>
    </row>
    <row r="14" spans="1:12" s="5" customFormat="1" ht="40.5" customHeight="1" thickBot="1" x14ac:dyDescent="0.25">
      <c r="A14" s="118" t="s">
        <v>20</v>
      </c>
      <c r="B14" s="118"/>
      <c r="C14" s="11" t="s">
        <v>11</v>
      </c>
      <c r="D14" s="11" t="s">
        <v>12</v>
      </c>
      <c r="E14" s="4" t="s">
        <v>2</v>
      </c>
      <c r="F14" s="4" t="s">
        <v>0</v>
      </c>
      <c r="G14" s="4" t="s">
        <v>1</v>
      </c>
    </row>
    <row r="15" spans="1:12" ht="36" customHeight="1" x14ac:dyDescent="0.2">
      <c r="A15" s="121" t="s">
        <v>25</v>
      </c>
      <c r="B15" s="84" t="s">
        <v>81</v>
      </c>
      <c r="C15" s="84" t="s">
        <v>19</v>
      </c>
      <c r="D15" s="119"/>
      <c r="E15" s="128"/>
      <c r="F15" s="138">
        <v>300</v>
      </c>
      <c r="G15" s="139">
        <f>E15*F15</f>
        <v>0</v>
      </c>
      <c r="K15" s="2">
        <v>47</v>
      </c>
      <c r="L15" s="5" t="s">
        <v>33</v>
      </c>
    </row>
    <row r="16" spans="1:12" ht="36" customHeight="1" thickBot="1" x14ac:dyDescent="0.25">
      <c r="A16" s="122"/>
      <c r="B16" s="86"/>
      <c r="C16" s="86"/>
      <c r="D16" s="120"/>
      <c r="E16" s="129"/>
      <c r="F16" s="86"/>
      <c r="G16" s="140"/>
      <c r="K16" s="2">
        <v>59</v>
      </c>
      <c r="L16" s="5" t="s">
        <v>33</v>
      </c>
    </row>
    <row r="17" spans="1:12" ht="16.5" customHeight="1" thickBot="1" x14ac:dyDescent="0.25">
      <c r="A17" s="37"/>
      <c r="B17" s="24"/>
      <c r="C17" s="24"/>
      <c r="D17" s="38"/>
      <c r="E17" s="39"/>
      <c r="F17" s="24"/>
      <c r="G17" s="73"/>
      <c r="L17" s="5"/>
    </row>
    <row r="18" spans="1:12" ht="36" customHeight="1" thickBot="1" x14ac:dyDescent="0.25">
      <c r="A18" s="118" t="s">
        <v>83</v>
      </c>
      <c r="B18" s="118"/>
      <c r="C18" s="11" t="s">
        <v>11</v>
      </c>
      <c r="D18" s="11" t="s">
        <v>12</v>
      </c>
      <c r="E18" s="4" t="s">
        <v>2</v>
      </c>
      <c r="F18" s="4" t="s">
        <v>0</v>
      </c>
      <c r="G18" s="4" t="s">
        <v>1</v>
      </c>
      <c r="L18" s="5"/>
    </row>
    <row r="19" spans="1:12" ht="36" customHeight="1" thickBot="1" x14ac:dyDescent="0.25">
      <c r="A19" s="84" t="s">
        <v>84</v>
      </c>
      <c r="B19" s="75" t="s">
        <v>82</v>
      </c>
      <c r="C19" s="74" t="s">
        <v>85</v>
      </c>
      <c r="D19" s="76"/>
      <c r="E19" s="77"/>
      <c r="F19" s="42">
        <v>200</v>
      </c>
      <c r="G19" s="42">
        <f t="shared" ref="G19:G24" si="1">E19*F19</f>
        <v>0</v>
      </c>
      <c r="L19" s="5"/>
    </row>
    <row r="20" spans="1:12" ht="36" customHeight="1" thickBot="1" x14ac:dyDescent="0.25">
      <c r="A20" s="85"/>
      <c r="B20" s="75" t="s">
        <v>86</v>
      </c>
      <c r="C20" s="74" t="s">
        <v>85</v>
      </c>
      <c r="D20" s="76"/>
      <c r="E20" s="77"/>
      <c r="F20" s="42">
        <v>1000</v>
      </c>
      <c r="G20" s="42">
        <f t="shared" si="1"/>
        <v>0</v>
      </c>
      <c r="L20" s="5"/>
    </row>
    <row r="21" spans="1:12" ht="36" customHeight="1" thickBot="1" x14ac:dyDescent="0.25">
      <c r="A21" s="85"/>
      <c r="B21" s="75" t="s">
        <v>87</v>
      </c>
      <c r="C21" s="74" t="s">
        <v>85</v>
      </c>
      <c r="D21" s="76"/>
      <c r="E21" s="77"/>
      <c r="F21" s="42">
        <v>1600</v>
      </c>
      <c r="G21" s="42">
        <f t="shared" si="1"/>
        <v>0</v>
      </c>
      <c r="L21" s="5"/>
    </row>
    <row r="22" spans="1:12" ht="36" customHeight="1" thickBot="1" x14ac:dyDescent="0.25">
      <c r="A22" s="85"/>
      <c r="B22" s="75" t="s">
        <v>88</v>
      </c>
      <c r="C22" s="74" t="s">
        <v>85</v>
      </c>
      <c r="D22" s="76"/>
      <c r="E22" s="77"/>
      <c r="F22" s="42">
        <v>2200</v>
      </c>
      <c r="G22" s="42">
        <f t="shared" si="1"/>
        <v>0</v>
      </c>
      <c r="L22" s="5"/>
    </row>
    <row r="23" spans="1:12" ht="36" customHeight="1" thickBot="1" x14ac:dyDescent="0.25">
      <c r="A23" s="85"/>
      <c r="B23" s="75" t="s">
        <v>89</v>
      </c>
      <c r="C23" s="74" t="s">
        <v>85</v>
      </c>
      <c r="D23" s="76"/>
      <c r="E23" s="77"/>
      <c r="F23" s="42">
        <v>2600</v>
      </c>
      <c r="G23" s="42">
        <f t="shared" si="1"/>
        <v>0</v>
      </c>
      <c r="L23" s="5"/>
    </row>
    <row r="24" spans="1:12" ht="36" customHeight="1" thickBot="1" x14ac:dyDescent="0.25">
      <c r="A24" s="86"/>
      <c r="B24" s="75" t="s">
        <v>90</v>
      </c>
      <c r="C24" s="6" t="s">
        <v>85</v>
      </c>
      <c r="D24" s="78"/>
      <c r="E24" s="17"/>
      <c r="F24" s="42">
        <v>3080</v>
      </c>
      <c r="G24" s="42">
        <f t="shared" si="1"/>
        <v>0</v>
      </c>
      <c r="L24" s="5"/>
    </row>
    <row r="25" spans="1:12" ht="15" customHeight="1" thickBot="1" x14ac:dyDescent="0.25">
      <c r="A25" s="37"/>
      <c r="B25" s="24"/>
      <c r="C25" s="24"/>
      <c r="D25" s="38"/>
      <c r="E25" s="39"/>
      <c r="F25" s="24"/>
      <c r="G25" s="40"/>
      <c r="L25" s="5"/>
    </row>
    <row r="26" spans="1:12" ht="44.25" customHeight="1" thickBot="1" x14ac:dyDescent="0.25">
      <c r="A26" s="62" t="s">
        <v>43</v>
      </c>
      <c r="B26" s="61" t="s">
        <v>51</v>
      </c>
      <c r="C26" s="61" t="s">
        <v>48</v>
      </c>
      <c r="D26" s="63" t="s">
        <v>12</v>
      </c>
      <c r="E26" s="63" t="s">
        <v>2</v>
      </c>
      <c r="F26" s="64" t="s">
        <v>0</v>
      </c>
      <c r="G26" s="64" t="s">
        <v>1</v>
      </c>
    </row>
    <row r="27" spans="1:12" ht="48.6" customHeight="1" thickBot="1" x14ac:dyDescent="0.25">
      <c r="A27" s="97" t="s">
        <v>104</v>
      </c>
      <c r="B27" s="65" t="s">
        <v>113</v>
      </c>
      <c r="C27" s="66" t="s">
        <v>44</v>
      </c>
      <c r="D27" s="67"/>
      <c r="E27" s="68"/>
      <c r="F27" s="69">
        <v>150</v>
      </c>
      <c r="G27" s="69">
        <f>E27*F27</f>
        <v>0</v>
      </c>
    </row>
    <row r="28" spans="1:12" ht="48.6" customHeight="1" thickBot="1" x14ac:dyDescent="0.25">
      <c r="A28" s="98"/>
      <c r="B28" s="65" t="s">
        <v>114</v>
      </c>
      <c r="C28" s="66" t="s">
        <v>53</v>
      </c>
      <c r="D28" s="67"/>
      <c r="E28" s="68"/>
      <c r="F28" s="69">
        <v>300</v>
      </c>
      <c r="G28" s="69">
        <f t="shared" ref="G28:G29" si="2">E28*F28</f>
        <v>0</v>
      </c>
    </row>
    <row r="29" spans="1:12" ht="48.6" customHeight="1" thickBot="1" x14ac:dyDescent="0.25">
      <c r="A29" s="99"/>
      <c r="B29" s="65" t="s">
        <v>55</v>
      </c>
      <c r="C29" s="66" t="s">
        <v>52</v>
      </c>
      <c r="D29" s="67"/>
      <c r="E29" s="68"/>
      <c r="F29" s="69">
        <v>540</v>
      </c>
      <c r="G29" s="69">
        <f t="shared" si="2"/>
        <v>0</v>
      </c>
    </row>
    <row r="30" spans="1:12" ht="21" customHeight="1" thickBot="1" x14ac:dyDescent="0.25">
      <c r="A30" s="37"/>
      <c r="B30" s="24"/>
      <c r="C30" s="24"/>
      <c r="D30" s="38"/>
      <c r="E30" s="39"/>
      <c r="F30" s="24"/>
      <c r="G30" s="40"/>
    </row>
    <row r="31" spans="1:12" ht="48.75" customHeight="1" thickBot="1" x14ac:dyDescent="0.25">
      <c r="A31" s="62" t="s">
        <v>54</v>
      </c>
      <c r="B31" s="61" t="s">
        <v>51</v>
      </c>
      <c r="C31" s="61" t="s">
        <v>48</v>
      </c>
      <c r="D31" s="63" t="s">
        <v>12</v>
      </c>
      <c r="E31" s="63" t="s">
        <v>2</v>
      </c>
      <c r="F31" s="64" t="s">
        <v>0</v>
      </c>
      <c r="G31" s="64" t="s">
        <v>1</v>
      </c>
    </row>
    <row r="32" spans="1:12" ht="51" customHeight="1" thickBot="1" x14ac:dyDescent="0.25">
      <c r="A32" s="97" t="s">
        <v>105</v>
      </c>
      <c r="B32" s="65" t="s">
        <v>115</v>
      </c>
      <c r="C32" s="65" t="s">
        <v>45</v>
      </c>
      <c r="D32" s="67" t="s">
        <v>49</v>
      </c>
      <c r="E32" s="68"/>
      <c r="F32" s="70">
        <v>300</v>
      </c>
      <c r="G32" s="70">
        <f>E32*F32</f>
        <v>0</v>
      </c>
    </row>
    <row r="33" spans="1:12" ht="60" customHeight="1" thickBot="1" x14ac:dyDescent="0.25">
      <c r="A33" s="98"/>
      <c r="B33" s="65" t="s">
        <v>116</v>
      </c>
      <c r="C33" s="65" t="s">
        <v>112</v>
      </c>
      <c r="D33" s="67"/>
      <c r="E33" s="68"/>
      <c r="F33" s="70">
        <v>700</v>
      </c>
      <c r="G33" s="70">
        <f t="shared" ref="G33:G34" si="3">E33*F33</f>
        <v>0</v>
      </c>
    </row>
    <row r="34" spans="1:12" ht="51" customHeight="1" thickBot="1" x14ac:dyDescent="0.25">
      <c r="A34" s="99"/>
      <c r="B34" s="65" t="s">
        <v>56</v>
      </c>
      <c r="C34" s="65" t="s">
        <v>46</v>
      </c>
      <c r="D34" s="67" t="s">
        <v>49</v>
      </c>
      <c r="E34" s="68"/>
      <c r="F34" s="70">
        <v>1100</v>
      </c>
      <c r="G34" s="70">
        <f t="shared" si="3"/>
        <v>0</v>
      </c>
    </row>
    <row r="35" spans="1:12" ht="25.2" customHeight="1" x14ac:dyDescent="0.2">
      <c r="A35" s="95" t="s">
        <v>50</v>
      </c>
      <c r="B35" s="96"/>
      <c r="C35" s="96"/>
      <c r="D35" s="96"/>
      <c r="E35" s="96"/>
      <c r="F35" s="96"/>
      <c r="G35" s="96"/>
    </row>
    <row r="36" spans="1:12" ht="13.2" x14ac:dyDescent="0.2">
      <c r="A36" s="125" t="s">
        <v>47</v>
      </c>
      <c r="B36" s="109"/>
      <c r="C36" s="109"/>
      <c r="D36" s="109"/>
      <c r="E36" s="109"/>
      <c r="F36" s="109"/>
      <c r="G36" s="109"/>
    </row>
    <row r="37" spans="1:12" ht="13.2" x14ac:dyDescent="0.2">
      <c r="A37" s="109" t="s">
        <v>78</v>
      </c>
      <c r="B37" s="109"/>
      <c r="C37" s="109"/>
      <c r="D37" s="109"/>
      <c r="E37" s="109"/>
      <c r="F37" s="109"/>
      <c r="G37" s="109"/>
    </row>
    <row r="38" spans="1:12" ht="22.95" customHeight="1" thickBot="1" x14ac:dyDescent="0.25">
      <c r="A38" s="41"/>
      <c r="B38" s="41"/>
      <c r="C38" s="41"/>
      <c r="D38" s="41"/>
      <c r="E38" s="41"/>
      <c r="F38" s="41"/>
      <c r="G38" s="41"/>
    </row>
    <row r="39" spans="1:12" ht="26.25" customHeight="1" thickBot="1" x14ac:dyDescent="0.25">
      <c r="A39" s="114" t="s">
        <v>35</v>
      </c>
      <c r="B39" s="114"/>
      <c r="C39" s="114"/>
      <c r="D39" s="114"/>
      <c r="E39" s="114"/>
      <c r="F39" s="114"/>
      <c r="G39" s="114"/>
    </row>
    <row r="40" spans="1:12" ht="22.5" customHeight="1" thickBot="1" x14ac:dyDescent="0.25">
      <c r="A40" s="23"/>
      <c r="B40" s="24"/>
      <c r="C40" s="23"/>
      <c r="D40" s="23"/>
      <c r="E40" s="23"/>
      <c r="F40" s="23"/>
      <c r="G40" s="23"/>
    </row>
    <row r="41" spans="1:12" ht="41.25" customHeight="1" thickBot="1" x14ac:dyDescent="0.25">
      <c r="A41" s="94" t="s">
        <v>36</v>
      </c>
      <c r="B41" s="94"/>
      <c r="C41" s="30" t="s">
        <v>11</v>
      </c>
      <c r="D41" s="30" t="s">
        <v>12</v>
      </c>
      <c r="E41" s="27" t="s">
        <v>2</v>
      </c>
      <c r="F41" s="27" t="s">
        <v>0</v>
      </c>
      <c r="G41" s="27" t="s">
        <v>1</v>
      </c>
      <c r="H41" s="26"/>
      <c r="I41" s="26"/>
      <c r="J41" s="26"/>
      <c r="K41" s="26"/>
      <c r="L41" s="26"/>
    </row>
    <row r="42" spans="1:12" ht="57.75" customHeight="1" thickBot="1" x14ac:dyDescent="0.25">
      <c r="A42" s="36" t="s">
        <v>37</v>
      </c>
      <c r="B42" s="28" t="s">
        <v>38</v>
      </c>
      <c r="C42" s="28" t="s">
        <v>39</v>
      </c>
      <c r="D42" s="35"/>
      <c r="E42" s="25"/>
      <c r="F42" s="6" t="s">
        <v>106</v>
      </c>
      <c r="G42" s="16">
        <f>100*E42</f>
        <v>0</v>
      </c>
      <c r="H42" s="26"/>
      <c r="I42" s="26"/>
      <c r="J42" s="26"/>
      <c r="K42" s="26">
        <v>94</v>
      </c>
      <c r="L42" s="26" t="s">
        <v>40</v>
      </c>
    </row>
    <row r="43" spans="1:12" ht="22.5" customHeight="1" thickBot="1" x14ac:dyDescent="0.25">
      <c r="A43" s="31"/>
      <c r="B43" s="29"/>
      <c r="C43" s="32"/>
      <c r="D43" s="32"/>
      <c r="E43" s="33"/>
      <c r="F43" s="29"/>
      <c r="G43" s="34"/>
      <c r="H43" s="26"/>
      <c r="I43" s="26"/>
      <c r="J43" s="26"/>
      <c r="K43" s="26"/>
      <c r="L43" s="26"/>
    </row>
    <row r="44" spans="1:12" ht="36" customHeight="1" thickBot="1" x14ac:dyDescent="0.25">
      <c r="A44" s="94" t="s">
        <v>41</v>
      </c>
      <c r="B44" s="94"/>
      <c r="C44" s="30" t="s">
        <v>11</v>
      </c>
      <c r="D44" s="30" t="s">
        <v>12</v>
      </c>
      <c r="E44" s="27" t="s">
        <v>2</v>
      </c>
      <c r="F44" s="27" t="s">
        <v>0</v>
      </c>
      <c r="G44" s="27" t="s">
        <v>1</v>
      </c>
      <c r="H44" s="13"/>
      <c r="I44" s="13"/>
      <c r="J44" s="13"/>
      <c r="K44" s="13"/>
      <c r="L44" s="13"/>
    </row>
    <row r="45" spans="1:12" ht="54" customHeight="1" thickBot="1" x14ac:dyDescent="0.25">
      <c r="A45" s="36" t="s">
        <v>42</v>
      </c>
      <c r="B45" s="28" t="s">
        <v>38</v>
      </c>
      <c r="C45" s="28" t="s">
        <v>39</v>
      </c>
      <c r="D45" s="35"/>
      <c r="E45" s="25"/>
      <c r="F45" s="6" t="s">
        <v>107</v>
      </c>
      <c r="G45" s="16">
        <f>120*E45</f>
        <v>0</v>
      </c>
      <c r="H45" s="26"/>
      <c r="I45" s="26"/>
      <c r="J45" s="26"/>
      <c r="K45" s="26">
        <v>113</v>
      </c>
      <c r="L45" s="26" t="s">
        <v>40</v>
      </c>
    </row>
    <row r="46" spans="1:12" ht="23.25" customHeight="1" thickBot="1" x14ac:dyDescent="0.25">
      <c r="A46" s="79"/>
      <c r="B46" s="80"/>
      <c r="C46" s="80"/>
      <c r="D46" s="81"/>
      <c r="E46" s="82"/>
      <c r="F46" s="24"/>
      <c r="G46" s="40"/>
      <c r="H46" s="26"/>
      <c r="I46" s="26"/>
      <c r="J46" s="26"/>
      <c r="K46" s="26"/>
      <c r="L46" s="26"/>
    </row>
    <row r="47" spans="1:12" ht="54" customHeight="1" thickBot="1" x14ac:dyDescent="0.25">
      <c r="A47" s="94" t="s">
        <v>91</v>
      </c>
      <c r="B47" s="94"/>
      <c r="C47" s="30" t="s">
        <v>11</v>
      </c>
      <c r="D47" s="30" t="s">
        <v>12</v>
      </c>
      <c r="E47" s="27" t="s">
        <v>93</v>
      </c>
      <c r="F47" s="27" t="s">
        <v>0</v>
      </c>
      <c r="G47" s="27" t="s">
        <v>1</v>
      </c>
      <c r="H47" s="26"/>
      <c r="I47" s="26"/>
      <c r="J47" s="26"/>
      <c r="K47" s="26"/>
      <c r="L47" s="26"/>
    </row>
    <row r="48" spans="1:12" ht="54" customHeight="1" thickBot="1" x14ac:dyDescent="0.25">
      <c r="A48" s="100" t="s">
        <v>92</v>
      </c>
      <c r="B48" s="83" t="s">
        <v>98</v>
      </c>
      <c r="C48" s="28" t="s">
        <v>96</v>
      </c>
      <c r="D48" s="35"/>
      <c r="E48" s="25"/>
      <c r="F48" s="6" t="s">
        <v>108</v>
      </c>
      <c r="G48" s="16">
        <f>E48*200</f>
        <v>0</v>
      </c>
      <c r="H48" s="26"/>
      <c r="I48" s="26"/>
      <c r="J48" s="26"/>
      <c r="K48" s="26"/>
      <c r="L48" s="26"/>
    </row>
    <row r="49" spans="1:12" ht="54" customHeight="1" thickBot="1" x14ac:dyDescent="0.25">
      <c r="A49" s="101"/>
      <c r="B49" s="28" t="s">
        <v>99</v>
      </c>
      <c r="C49" s="28" t="s">
        <v>96</v>
      </c>
      <c r="D49" s="35"/>
      <c r="E49" s="25"/>
      <c r="F49" s="6" t="s">
        <v>108</v>
      </c>
      <c r="G49" s="16">
        <f>E49*200</f>
        <v>0</v>
      </c>
      <c r="H49" s="26"/>
      <c r="I49" s="26"/>
      <c r="J49" s="26"/>
      <c r="K49" s="26"/>
      <c r="L49" s="26"/>
    </row>
    <row r="50" spans="1:12" ht="21.75" customHeight="1" thickBot="1" x14ac:dyDescent="0.25">
      <c r="A50" s="79"/>
      <c r="B50" s="80"/>
      <c r="C50" s="80"/>
      <c r="D50" s="81"/>
      <c r="E50" s="82"/>
      <c r="F50" s="24"/>
      <c r="G50" s="40"/>
      <c r="H50" s="26"/>
      <c r="I50" s="26"/>
      <c r="J50" s="26"/>
      <c r="K50" s="26"/>
      <c r="L50" s="26"/>
    </row>
    <row r="51" spans="1:12" ht="54" customHeight="1" thickBot="1" x14ac:dyDescent="0.25">
      <c r="A51" s="94" t="s">
        <v>94</v>
      </c>
      <c r="B51" s="94"/>
      <c r="C51" s="30" t="s">
        <v>11</v>
      </c>
      <c r="D51" s="30" t="s">
        <v>12</v>
      </c>
      <c r="E51" s="27" t="s">
        <v>97</v>
      </c>
      <c r="F51" s="27" t="s">
        <v>0</v>
      </c>
      <c r="G51" s="27" t="s">
        <v>1</v>
      </c>
      <c r="H51" s="26"/>
      <c r="I51" s="26"/>
      <c r="J51" s="26"/>
      <c r="K51" s="26"/>
      <c r="L51" s="26"/>
    </row>
    <row r="52" spans="1:12" ht="66.75" customHeight="1" thickBot="1" x14ac:dyDescent="0.25">
      <c r="A52" s="100" t="s">
        <v>102</v>
      </c>
      <c r="B52" s="83" t="s">
        <v>100</v>
      </c>
      <c r="C52" s="28" t="s">
        <v>95</v>
      </c>
      <c r="D52" s="35"/>
      <c r="E52" s="25"/>
      <c r="F52" s="6" t="s">
        <v>109</v>
      </c>
      <c r="G52" s="16">
        <f>E52*300</f>
        <v>0</v>
      </c>
      <c r="H52" s="26"/>
      <c r="I52" s="26"/>
      <c r="J52" s="26"/>
      <c r="K52" s="26"/>
      <c r="L52" s="26"/>
    </row>
    <row r="53" spans="1:12" ht="66.75" customHeight="1" thickBot="1" x14ac:dyDescent="0.25">
      <c r="A53" s="101"/>
      <c r="B53" s="83" t="s">
        <v>101</v>
      </c>
      <c r="C53" s="28" t="s">
        <v>95</v>
      </c>
      <c r="D53" s="35"/>
      <c r="E53" s="25"/>
      <c r="F53" s="6" t="s">
        <v>110</v>
      </c>
      <c r="G53" s="16">
        <f>E53*240</f>
        <v>0</v>
      </c>
      <c r="H53" s="26"/>
      <c r="I53" s="26"/>
      <c r="J53" s="26"/>
      <c r="K53" s="26"/>
      <c r="L53" s="26"/>
    </row>
    <row r="54" spans="1:12" ht="22.5" customHeight="1" thickBot="1" x14ac:dyDescent="0.25">
      <c r="A54" s="31"/>
      <c r="B54" s="29"/>
      <c r="C54" s="32"/>
      <c r="D54" s="32"/>
      <c r="E54" s="33"/>
      <c r="F54" s="29"/>
      <c r="G54" s="34"/>
      <c r="H54" s="26"/>
      <c r="I54" s="26"/>
      <c r="J54" s="26"/>
      <c r="K54" s="26"/>
      <c r="L54" s="26"/>
    </row>
    <row r="55" spans="1:12" ht="41.25" customHeight="1" thickBot="1" x14ac:dyDescent="0.25">
      <c r="A55" s="132" t="s">
        <v>21</v>
      </c>
      <c r="B55" s="133"/>
      <c r="C55" s="133"/>
      <c r="D55" s="133"/>
      <c r="E55" s="133"/>
      <c r="F55" s="133"/>
      <c r="G55" s="134"/>
      <c r="K55" s="2">
        <v>143</v>
      </c>
      <c r="L55" s="5" t="s">
        <v>23</v>
      </c>
    </row>
    <row r="56" spans="1:12" ht="24.75" customHeight="1" thickBot="1" x14ac:dyDescent="0.25">
      <c r="A56" s="22"/>
      <c r="B56" s="22"/>
      <c r="C56" s="22"/>
      <c r="D56" s="22"/>
      <c r="E56" s="22"/>
      <c r="F56" s="22"/>
      <c r="G56" s="22"/>
      <c r="K56" s="2">
        <v>180</v>
      </c>
      <c r="L56" s="5" t="s">
        <v>23</v>
      </c>
    </row>
    <row r="57" spans="1:12" ht="41.25" customHeight="1" thickBot="1" x14ac:dyDescent="0.25">
      <c r="A57" s="126" t="s">
        <v>22</v>
      </c>
      <c r="B57" s="127"/>
      <c r="C57" s="11" t="s">
        <v>11</v>
      </c>
      <c r="D57" s="11" t="s">
        <v>12</v>
      </c>
      <c r="E57" s="4" t="s">
        <v>2</v>
      </c>
      <c r="F57" s="4" t="s">
        <v>0</v>
      </c>
      <c r="G57" s="4" t="s">
        <v>1</v>
      </c>
    </row>
    <row r="58" spans="1:12" ht="27.75" customHeight="1" x14ac:dyDescent="0.2">
      <c r="A58" s="121" t="s">
        <v>28</v>
      </c>
      <c r="B58" s="84" t="s">
        <v>34</v>
      </c>
      <c r="C58" s="84" t="s">
        <v>27</v>
      </c>
      <c r="D58" s="119"/>
      <c r="E58" s="128"/>
      <c r="F58" s="84" t="s">
        <v>111</v>
      </c>
      <c r="G58" s="130">
        <f>E58*280</f>
        <v>0</v>
      </c>
    </row>
    <row r="59" spans="1:12" ht="30.75" customHeight="1" thickBot="1" x14ac:dyDescent="0.25">
      <c r="A59" s="122"/>
      <c r="B59" s="86"/>
      <c r="C59" s="86"/>
      <c r="D59" s="120"/>
      <c r="E59" s="129"/>
      <c r="F59" s="86"/>
      <c r="G59" s="131"/>
    </row>
    <row r="60" spans="1:12" ht="30.75" customHeight="1" thickBot="1" x14ac:dyDescent="0.25">
      <c r="A60" s="104" t="s">
        <v>58</v>
      </c>
      <c r="B60" s="104"/>
      <c r="C60" s="104"/>
      <c r="D60" s="104"/>
      <c r="E60" s="104"/>
      <c r="F60" s="104"/>
      <c r="G60" s="104"/>
      <c r="H60" s="104"/>
    </row>
    <row r="61" spans="1:12" ht="14.4" thickBot="1" x14ac:dyDescent="0.25">
      <c r="A61" s="37"/>
      <c r="B61" s="24"/>
      <c r="C61" s="105" t="s">
        <v>59</v>
      </c>
      <c r="D61" s="106"/>
      <c r="E61" s="106"/>
      <c r="F61" s="107"/>
      <c r="G61" s="45">
        <f>G58+G45+G42+G34+G33+G32+G29+G28+G27+G15+G12+G11+G8+G7+G19+G20+G21+G22+G23+G24+G48+G52+G53+G49</f>
        <v>0</v>
      </c>
    </row>
    <row r="62" spans="1:12" ht="30.75" customHeight="1" x14ac:dyDescent="0.2">
      <c r="A62" s="37"/>
      <c r="B62" s="24"/>
      <c r="C62" s="24"/>
      <c r="D62" s="38"/>
      <c r="E62" s="39"/>
      <c r="F62" s="24"/>
      <c r="G62" s="40"/>
    </row>
    <row r="63" spans="1:12" ht="18" customHeight="1" x14ac:dyDescent="0.2">
      <c r="A63" s="47" t="s">
        <v>60</v>
      </c>
      <c r="B63" s="48"/>
      <c r="C63" s="48"/>
      <c r="D63" s="48"/>
      <c r="E63" s="49"/>
      <c r="F63" s="50"/>
      <c r="G63" s="5"/>
    </row>
    <row r="64" spans="1:12" ht="18" customHeight="1" thickBot="1" x14ac:dyDescent="0.25">
      <c r="A64" s="87" t="s">
        <v>61</v>
      </c>
      <c r="B64" s="87"/>
      <c r="C64" s="87"/>
      <c r="D64" s="87"/>
      <c r="E64" s="87"/>
      <c r="F64" s="87"/>
      <c r="G64" s="87"/>
    </row>
    <row r="65" spans="1:7" ht="18" customHeight="1" x14ac:dyDescent="0.2">
      <c r="A65" s="88" t="s">
        <v>62</v>
      </c>
      <c r="B65" s="89"/>
      <c r="C65" s="89"/>
      <c r="D65" s="89"/>
      <c r="E65" s="89"/>
      <c r="F65" s="89"/>
      <c r="G65" s="51"/>
    </row>
    <row r="66" spans="1:7" ht="18" customHeight="1" x14ac:dyDescent="0.2">
      <c r="A66" s="90" t="s">
        <v>63</v>
      </c>
      <c r="B66" s="91"/>
      <c r="C66" s="91"/>
      <c r="D66" s="91"/>
      <c r="E66" s="91"/>
      <c r="F66" s="91"/>
      <c r="G66" s="52"/>
    </row>
    <row r="67" spans="1:7" ht="18" customHeight="1" thickBot="1" x14ac:dyDescent="0.25">
      <c r="A67" s="92" t="s">
        <v>64</v>
      </c>
      <c r="B67" s="93"/>
      <c r="C67" s="93"/>
      <c r="D67" s="93"/>
      <c r="E67" s="93"/>
      <c r="F67" s="93"/>
      <c r="G67" s="53"/>
    </row>
    <row r="68" spans="1:7" ht="18" customHeight="1" thickBot="1" x14ac:dyDescent="0.25">
      <c r="A68" s="102" t="s">
        <v>65</v>
      </c>
      <c r="B68" s="103"/>
      <c r="C68" s="103"/>
      <c r="D68" s="103"/>
      <c r="E68" s="103"/>
      <c r="F68" s="103"/>
      <c r="G68" s="54">
        <f>SUM(G65:H67)</f>
        <v>0</v>
      </c>
    </row>
    <row r="69" spans="1:7" ht="18" customHeight="1" x14ac:dyDescent="0.2">
      <c r="A69" s="47" t="s">
        <v>66</v>
      </c>
      <c r="B69" s="5"/>
      <c r="C69" s="5"/>
      <c r="D69" s="5"/>
      <c r="E69" s="5"/>
      <c r="F69" s="5"/>
      <c r="G69" s="5"/>
    </row>
    <row r="70" spans="1:7" ht="17.399999999999999" customHeight="1" x14ac:dyDescent="0.2">
      <c r="A70" s="55" t="s">
        <v>67</v>
      </c>
      <c r="B70" s="5"/>
      <c r="C70" s="5"/>
      <c r="D70" s="5"/>
      <c r="E70" s="5"/>
      <c r="F70" s="5"/>
      <c r="G70" s="5"/>
    </row>
    <row r="71" spans="1:7" ht="17.399999999999999" customHeight="1" x14ac:dyDescent="0.2">
      <c r="A71" s="55" t="s">
        <v>68</v>
      </c>
      <c r="B71" s="5"/>
      <c r="C71" s="5"/>
      <c r="D71" s="5"/>
      <c r="E71" s="5"/>
      <c r="F71" s="5"/>
      <c r="G71" s="5"/>
    </row>
    <row r="72" spans="1:7" ht="17.399999999999999" customHeight="1" x14ac:dyDescent="0.2">
      <c r="A72" s="55" t="s">
        <v>69</v>
      </c>
      <c r="B72" s="5"/>
      <c r="C72" s="5"/>
      <c r="D72" s="5"/>
      <c r="E72" s="5"/>
      <c r="F72" s="5"/>
      <c r="G72" s="5"/>
    </row>
    <row r="73" spans="1:7" ht="17.399999999999999" customHeight="1" x14ac:dyDescent="0.2">
      <c r="A73" s="55" t="s">
        <v>70</v>
      </c>
      <c r="B73" s="5"/>
      <c r="C73" s="5"/>
      <c r="D73" s="5"/>
      <c r="E73" s="5"/>
      <c r="F73" s="5"/>
      <c r="G73" s="5"/>
    </row>
    <row r="74" spans="1:7" ht="17.399999999999999" customHeight="1" x14ac:dyDescent="0.2">
      <c r="A74" s="55" t="s">
        <v>71</v>
      </c>
      <c r="B74" s="5"/>
      <c r="C74" s="5"/>
      <c r="D74" s="5"/>
      <c r="E74" s="5"/>
      <c r="F74" s="5"/>
      <c r="G74" s="5"/>
    </row>
    <row r="75" spans="1:7" ht="17.399999999999999" customHeight="1" x14ac:dyDescent="0.2">
      <c r="A75" s="55" t="s">
        <v>72</v>
      </c>
      <c r="B75" s="5"/>
      <c r="C75" s="5"/>
      <c r="D75" s="5"/>
      <c r="E75" s="5"/>
      <c r="F75" s="5"/>
      <c r="G75" s="5"/>
    </row>
    <row r="76" spans="1:7" ht="17.399999999999999" customHeight="1" x14ac:dyDescent="0.2">
      <c r="A76" s="55" t="s">
        <v>73</v>
      </c>
      <c r="B76" s="5"/>
      <c r="C76" s="5"/>
      <c r="D76" s="5"/>
      <c r="E76" s="5"/>
      <c r="F76" s="5"/>
      <c r="G76" s="5"/>
    </row>
    <row r="77" spans="1:7" ht="17.399999999999999" customHeight="1" x14ac:dyDescent="0.2">
      <c r="A77" s="55" t="s">
        <v>74</v>
      </c>
      <c r="B77" s="5"/>
      <c r="C77" s="5"/>
      <c r="D77" s="5"/>
      <c r="E77" s="5"/>
      <c r="F77" s="5"/>
      <c r="G77" s="5"/>
    </row>
    <row r="78" spans="1:7" ht="12" customHeight="1" x14ac:dyDescent="0.2">
      <c r="A78" s="55"/>
      <c r="B78" s="5"/>
      <c r="C78" s="5"/>
      <c r="D78" s="5"/>
      <c r="E78" s="5"/>
      <c r="F78" s="5"/>
      <c r="G78" s="5"/>
    </row>
    <row r="79" spans="1:7" ht="12" customHeight="1" x14ac:dyDescent="0.2">
      <c r="A79" s="56" t="s">
        <v>75</v>
      </c>
      <c r="B79" s="57"/>
      <c r="C79" s="57"/>
      <c r="D79" s="57"/>
      <c r="E79" s="57"/>
      <c r="F79" s="57"/>
      <c r="G79" s="58">
        <f>G61</f>
        <v>0</v>
      </c>
    </row>
    <row r="80" spans="1:7" ht="12" customHeight="1" x14ac:dyDescent="0.2">
      <c r="A80" s="56"/>
      <c r="B80" s="57"/>
      <c r="C80" s="57"/>
      <c r="D80" s="57"/>
      <c r="E80" s="57"/>
      <c r="F80" s="57"/>
      <c r="G80" s="57"/>
    </row>
    <row r="81" spans="1:7" ht="12" customHeight="1" x14ac:dyDescent="0.2">
      <c r="A81" s="56" t="s">
        <v>76</v>
      </c>
      <c r="B81" s="59"/>
      <c r="C81" s="59"/>
      <c r="D81" s="59"/>
      <c r="E81" s="59"/>
      <c r="F81" s="59"/>
      <c r="G81" s="58">
        <f>G68*0.5</f>
        <v>0</v>
      </c>
    </row>
    <row r="82" spans="1:7" ht="12" customHeight="1" x14ac:dyDescent="0.2">
      <c r="A82" s="60"/>
      <c r="B82" s="59"/>
      <c r="C82" s="59"/>
      <c r="D82" s="59"/>
      <c r="E82" s="59"/>
      <c r="F82" s="59"/>
      <c r="G82" s="59"/>
    </row>
    <row r="83" spans="1:7" ht="12" customHeight="1" x14ac:dyDescent="0.2">
      <c r="A83" s="56" t="s">
        <v>77</v>
      </c>
      <c r="B83" s="59"/>
      <c r="C83" s="59"/>
      <c r="D83" s="59"/>
      <c r="E83" s="59"/>
      <c r="F83" s="59"/>
      <c r="G83" s="58">
        <f>IF(G79&gt;G81,G81,G79)</f>
        <v>0</v>
      </c>
    </row>
    <row r="84" spans="1:7" ht="12" customHeight="1" x14ac:dyDescent="0.2">
      <c r="A84" s="37"/>
      <c r="B84" s="24"/>
      <c r="C84" s="24"/>
      <c r="D84" s="38"/>
      <c r="E84" s="39"/>
      <c r="F84" s="24"/>
      <c r="G84" s="40"/>
    </row>
    <row r="85" spans="1:7" ht="12" customHeight="1" x14ac:dyDescent="0.2">
      <c r="A85" s="37"/>
      <c r="B85" s="24"/>
      <c r="C85" s="24"/>
      <c r="D85" s="38"/>
      <c r="E85" s="39"/>
      <c r="F85" s="24"/>
      <c r="G85" s="40"/>
    </row>
    <row r="86" spans="1:7" ht="32.4" customHeight="1" x14ac:dyDescent="0.2">
      <c r="A86" s="19" t="s">
        <v>29</v>
      </c>
      <c r="B86" s="123"/>
      <c r="C86" s="123"/>
      <c r="D86" s="71"/>
      <c r="E86" s="71"/>
      <c r="F86" s="71"/>
      <c r="G86" s="71"/>
    </row>
    <row r="87" spans="1:7" ht="32.4" customHeight="1" x14ac:dyDescent="0.2">
      <c r="A87" s="19" t="s">
        <v>30</v>
      </c>
      <c r="B87" s="124"/>
      <c r="C87" s="124"/>
      <c r="D87" s="71"/>
      <c r="E87" s="71"/>
      <c r="F87" s="71"/>
      <c r="G87" s="71"/>
    </row>
    <row r="88" spans="1:7" ht="32.4" customHeight="1" x14ac:dyDescent="0.2">
      <c r="A88" s="19" t="s">
        <v>31</v>
      </c>
      <c r="B88" s="124"/>
      <c r="C88" s="124"/>
      <c r="D88" s="71"/>
      <c r="E88" s="71"/>
      <c r="F88" s="71"/>
      <c r="G88" s="71"/>
    </row>
    <row r="89" spans="1:7" ht="32.4" customHeight="1" x14ac:dyDescent="0.2">
      <c r="A89" s="20"/>
      <c r="B89" s="124"/>
      <c r="C89" s="124"/>
      <c r="D89" s="71"/>
      <c r="E89" s="71"/>
      <c r="F89" s="71"/>
      <c r="G89" s="71"/>
    </row>
    <row r="90" spans="1:7" ht="12.75" customHeight="1" x14ac:dyDescent="0.2">
      <c r="B90" s="21"/>
      <c r="D90" s="71"/>
      <c r="E90" s="71"/>
      <c r="F90" s="71"/>
      <c r="G90" s="71"/>
    </row>
    <row r="91" spans="1:7" ht="12.75" customHeight="1" x14ac:dyDescent="0.2"/>
    <row r="92" spans="1:7" ht="12.75" hidden="1" customHeight="1" x14ac:dyDescent="0.2"/>
    <row r="650" x14ac:dyDescent="0.2"/>
    <row r="651" x14ac:dyDescent="0.2"/>
    <row r="652" x14ac:dyDescent="0.2"/>
  </sheetData>
  <sheetProtection algorithmName="SHA-512" hashValue="Qi8HghO5qwgmzLNmv24dvxg9ACD3pWZlWrKUHakaLVNOoE8aicsW5pQdUJ/ixAlFBPcuAksCLryOyzIrktW9ZQ==" saltValue="rjtlJI1S033ui7KcGjBSVQ==" spinCount="100000" sheet="1" objects="1" scenarios="1"/>
  <mergeCells count="53">
    <mergeCell ref="A18:B18"/>
    <mergeCell ref="B1:F1"/>
    <mergeCell ref="A13:G13"/>
    <mergeCell ref="A14:B14"/>
    <mergeCell ref="A15:A16"/>
    <mergeCell ref="F15:F16"/>
    <mergeCell ref="G15:G16"/>
    <mergeCell ref="E15:E16"/>
    <mergeCell ref="B86:C86"/>
    <mergeCell ref="B87:C87"/>
    <mergeCell ref="B88:C88"/>
    <mergeCell ref="B89:C89"/>
    <mergeCell ref="A36:G36"/>
    <mergeCell ref="A58:A59"/>
    <mergeCell ref="A57:B57"/>
    <mergeCell ref="A39:G39"/>
    <mergeCell ref="B58:B59"/>
    <mergeCell ref="C58:C59"/>
    <mergeCell ref="D58:D59"/>
    <mergeCell ref="E58:E59"/>
    <mergeCell ref="F58:F59"/>
    <mergeCell ref="G58:G59"/>
    <mergeCell ref="A55:G55"/>
    <mergeCell ref="A41:B41"/>
    <mergeCell ref="A68:F68"/>
    <mergeCell ref="A60:H60"/>
    <mergeCell ref="C61:F61"/>
    <mergeCell ref="A2:G2"/>
    <mergeCell ref="A37:G37"/>
    <mergeCell ref="A9:G9"/>
    <mergeCell ref="A3:G3"/>
    <mergeCell ref="A6:B6"/>
    <mergeCell ref="A4:G4"/>
    <mergeCell ref="A7:A8"/>
    <mergeCell ref="A5:G5"/>
    <mergeCell ref="A10:B10"/>
    <mergeCell ref="B15:B16"/>
    <mergeCell ref="C15:C16"/>
    <mergeCell ref="D15:D16"/>
    <mergeCell ref="A11:A12"/>
    <mergeCell ref="A19:A24"/>
    <mergeCell ref="A64:G64"/>
    <mergeCell ref="A65:F65"/>
    <mergeCell ref="A66:F66"/>
    <mergeCell ref="A67:F67"/>
    <mergeCell ref="A44:B44"/>
    <mergeCell ref="A35:G35"/>
    <mergeCell ref="A27:A29"/>
    <mergeCell ref="A32:A34"/>
    <mergeCell ref="A47:B47"/>
    <mergeCell ref="A51:B51"/>
    <mergeCell ref="A48:A49"/>
    <mergeCell ref="A52:A53"/>
  </mergeCells>
  <phoneticPr fontId="1"/>
  <hyperlinks>
    <hyperlink ref="A36" r:id="rId1" location="se10.3.431_197" xr:uid="{00000000-0004-0000-0000-000000000000}"/>
  </hyperlinks>
  <printOptions horizontalCentered="1"/>
  <pageMargins left="0.62" right="0.25" top="0.6" bottom="0.55000000000000004" header="0.38" footer="0.54"/>
  <pageSetup scale="47" orientation="portrait" r:id="rId2"/>
  <headerFooter alignWithMargins="0">
    <oddFooter>&amp;L&amp;"Arial,Regular"&amp;8&amp;XTM&amp;X SAVE ON ENERGY is a trademark of the Independent Electricity System Operator (IESO). 
© 2025 Independent Electricity System Operator. All rights reserved.
&amp;C&amp;8V1.0&amp;R&amp;"Arial,Regular"&amp;8Page &amp;P of &amp;N</oddFooter>
  </headerFooter>
  <rowBreaks count="3" manualBreakCount="3">
    <brk id="25" max="6" man="1"/>
    <brk id="53" max="6" man="1"/>
    <brk id="9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9" sqref="A19"/>
    </sheetView>
  </sheetViews>
  <sheetFormatPr defaultRowHeight="12.6" x14ac:dyDescent="0.2"/>
  <cols>
    <col min="1" max="1" width="163" bestFit="1" customWidth="1"/>
  </cols>
  <sheetData>
    <row r="1" spans="1:1" ht="13.2" x14ac:dyDescent="0.25">
      <c r="A1" s="43" t="s">
        <v>57</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2.6" x14ac:dyDescent="0.2"/>
  <cols>
    <col min="1" max="1" width="14.36328125" bestFit="1" customWidth="1"/>
    <col min="2" max="2" width="10.36328125" bestFit="1" customWidth="1"/>
  </cols>
  <sheetData>
    <row r="2" spans="1:2" x14ac:dyDescent="0.2">
      <c r="A2" t="s">
        <v>3</v>
      </c>
      <c r="B2" s="9">
        <v>1</v>
      </c>
    </row>
    <row r="3" spans="1:2" x14ac:dyDescent="0.2">
      <c r="A3" s="8" t="s">
        <v>5</v>
      </c>
      <c r="B3" s="72" t="s">
        <v>117</v>
      </c>
    </row>
    <row r="4" spans="1:2" x14ac:dyDescent="0.2">
      <c r="A4" s="8" t="s">
        <v>6</v>
      </c>
      <c r="B4" s="10">
        <v>1</v>
      </c>
    </row>
    <row r="5" spans="1:2" x14ac:dyDescent="0.2">
      <c r="A5" s="8" t="s">
        <v>7</v>
      </c>
      <c r="B5" s="10">
        <v>2025</v>
      </c>
    </row>
    <row r="6" spans="1:2" x14ac:dyDescent="0.2">
      <c r="A6" s="8"/>
    </row>
    <row r="7" spans="1:2" ht="17.399999999999999" x14ac:dyDescent="0.3">
      <c r="A7" s="7" t="s">
        <v>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C8"/>
  <sheetViews>
    <sheetView workbookViewId="0">
      <selection activeCell="C12" sqref="C12"/>
    </sheetView>
  </sheetViews>
  <sheetFormatPr defaultColWidth="9" defaultRowHeight="12.6" x14ac:dyDescent="0.2"/>
  <cols>
    <col min="1" max="1" width="13.7265625" style="13" bestFit="1" customWidth="1"/>
    <col min="2" max="2" width="10" style="13" bestFit="1" customWidth="1"/>
    <col min="3" max="3" width="71.7265625" style="13" bestFit="1" customWidth="1"/>
    <col min="4" max="16384" width="9" style="13"/>
  </cols>
  <sheetData>
    <row r="1" spans="1:3" x14ac:dyDescent="0.2">
      <c r="A1" s="12" t="s">
        <v>8</v>
      </c>
      <c r="B1" s="12" t="s">
        <v>9</v>
      </c>
      <c r="C1" s="12" t="s">
        <v>10</v>
      </c>
    </row>
    <row r="2" spans="1:3" x14ac:dyDescent="0.2">
      <c r="A2" s="15">
        <v>1</v>
      </c>
      <c r="B2" s="14">
        <v>44196</v>
      </c>
      <c r="C2" s="13" t="s">
        <v>119</v>
      </c>
    </row>
    <row r="3" spans="1:3" x14ac:dyDescent="0.2">
      <c r="A3" s="15"/>
      <c r="B3" s="14"/>
    </row>
    <row r="4" spans="1:3" x14ac:dyDescent="0.2">
      <c r="A4" s="15"/>
      <c r="B4" s="14"/>
    </row>
    <row r="5" spans="1:3" x14ac:dyDescent="0.2">
      <c r="A5" s="15"/>
      <c r="B5" s="14"/>
    </row>
    <row r="6" spans="1:3" x14ac:dyDescent="0.2">
      <c r="A6" s="15"/>
      <c r="B6" s="14"/>
    </row>
    <row r="7" spans="1:3" x14ac:dyDescent="0.2">
      <c r="A7" s="15"/>
      <c r="B7" s="14"/>
    </row>
    <row r="8" spans="1:3" x14ac:dyDescent="0.2">
      <c r="A8" s="15"/>
      <c r="B8"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33A8B-5B8C-4B69-A6E8-37C63F2E072C}">
  <ds:schemaRefs>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3a0a26ad-673a-4fec-bfcd-9999ec2c4634"/>
    <ds:schemaRef ds:uri="cdf8d4ea-74c8-4be1-aeb0-bca783ecfdd7"/>
  </ds:schemaRefs>
</ds:datastoreItem>
</file>

<file path=customXml/itemProps2.xml><?xml version="1.0" encoding="utf-8"?>
<ds:datastoreItem xmlns:ds="http://schemas.openxmlformats.org/officeDocument/2006/customXml" ds:itemID="{F723B39A-48DB-4D14-8712-46787792341E}">
  <ds:schemaRefs>
    <ds:schemaRef ds:uri="http://schemas.microsoft.com/sharepoint/v3/contenttype/forms"/>
  </ds:schemaRefs>
</ds:datastoreItem>
</file>

<file path=customXml/itemProps3.xml><?xml version="1.0" encoding="utf-8"?>
<ds:datastoreItem xmlns:ds="http://schemas.openxmlformats.org/officeDocument/2006/customXml" ds:itemID="{015A08E7-A2EF-4079-8BC6-1EE67909F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HVAC Eligible Measures List</vt:lpstr>
      <vt:lpstr>Accessibility Disclaimer</vt:lpstr>
      <vt:lpstr>Version Control </vt:lpstr>
      <vt:lpstr>Revision History</vt:lpstr>
      <vt:lpstr>'HVAC 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Kehn Cyrus Saplagio</cp:lastModifiedBy>
  <cp:lastPrinted>2024-12-18T19:55:16Z</cp:lastPrinted>
  <dcterms:created xsi:type="dcterms:W3CDTF">2006-11-22T17:43:49Z</dcterms:created>
  <dcterms:modified xsi:type="dcterms:W3CDTF">2024-12-18T19:55:20Z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