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wongt\Downloads\"/>
    </mc:Choice>
  </mc:AlternateContent>
  <xr:revisionPtr revIDLastSave="0" documentId="8_{0D11A179-B179-48D7-A2E4-A43904E96FAB}" xr6:coauthVersionLast="47" xr6:coauthVersionMax="47" xr10:uidLastSave="{00000000-0000-0000-0000-000000000000}"/>
  <workbookProtection workbookAlgorithmName="SHA-512" workbookHashValue="PxFFCPWnKAIqxbsoRTX+eeZQMx7ckAsK5wOZibzm6wtJ7+o6Z034k8RpCrnyKACUXLTWOb92vw6ccihPvA7hPQ==" workbookSaltValue="8uG6YP3Od9q7aWFiuFcuAg==" workbookSpinCount="100000" lockStructure="1"/>
  <bookViews>
    <workbookView xWindow="-108" yWindow="-108" windowWidth="23256" windowHeight="12576" xr2:uid="{00000000-000D-0000-FFFF-FFFF00000000}"/>
  </bookViews>
  <sheets>
    <sheet name="Worksheet" sheetId="1" r:id="rId1"/>
    <sheet name="Accessbility Disclaimer" sheetId="2" r:id="rId2"/>
    <sheet name="Version Controls" sheetId="3" state="hidden" r:id="rId3"/>
    <sheet name="Revision History" sheetId="4" state="hidden" r:id="rId4"/>
  </sheets>
  <definedNames>
    <definedName name="_xlnm.Print_Area" localSheetId="0">Worksheet!$A$1:$G$72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E40" i="1"/>
  <c r="D40" i="1"/>
  <c r="C40" i="1"/>
  <c r="B40" i="1"/>
  <c r="F51" i="1" l="1"/>
  <c r="F64" i="1" s="1"/>
  <c r="E18" i="1"/>
  <c r="E17" i="1"/>
  <c r="E16" i="1"/>
  <c r="E15" i="1"/>
  <c r="E30" i="1"/>
  <c r="E31" i="1"/>
  <c r="E32" i="1"/>
  <c r="E33" i="1"/>
  <c r="E29" i="1"/>
  <c r="E28" i="1"/>
  <c r="E27" i="1"/>
  <c r="E26" i="1"/>
  <c r="E25" i="1"/>
  <c r="E24" i="1"/>
  <c r="E23" i="1"/>
  <c r="E22" i="1"/>
  <c r="E21" i="1"/>
  <c r="E14" i="1"/>
  <c r="E13" i="1"/>
  <c r="E12" i="1"/>
  <c r="E11" i="1"/>
  <c r="E10" i="1"/>
  <c r="E9" i="1"/>
  <c r="E6" i="1"/>
  <c r="E7" i="1"/>
  <c r="E8" i="1"/>
  <c r="F43" i="1" l="1"/>
  <c r="F62" i="1" s="1"/>
  <c r="F66" i="1" s="1"/>
</calcChain>
</file>

<file path=xl/sharedStrings.xml><?xml version="1.0" encoding="utf-8"?>
<sst xmlns="http://schemas.openxmlformats.org/spreadsheetml/2006/main" count="105" uniqueCount="74">
  <si>
    <t>Required Information</t>
  </si>
  <si>
    <t>HP of new compressor</t>
  </si>
  <si>
    <t xml:space="preserve">HP of replaced compressor </t>
  </si>
  <si>
    <t>What form of control is being installed?</t>
  </si>
  <si>
    <t>Name of Applicant:</t>
  </si>
  <si>
    <t>Company Name:</t>
  </si>
  <si>
    <t>Building Address:</t>
  </si>
  <si>
    <t>Note: The Eligible Measures Lists and Eligible Measures Worksheets are based on assumptions and are subject to change and the incentive amounts do not include HST or other applicable taxes.</t>
  </si>
  <si>
    <t>Compressor #1</t>
  </si>
  <si>
    <t>Compressor #3</t>
  </si>
  <si>
    <t>Compressor #4</t>
  </si>
  <si>
    <t>Compressor #5</t>
  </si>
  <si>
    <t>Total Participant Incentive per Compressor</t>
  </si>
  <si>
    <t>Make and Model Number(s) of New VFD Air Compressor</t>
  </si>
  <si>
    <t>Air Compressor Capacity (HP)</t>
  </si>
  <si>
    <t>Incentive Rate per New VFD Air Compressor</t>
  </si>
  <si>
    <t>Quantity</t>
  </si>
  <si>
    <t>Make and Model Number(s) of New VD Air Compressor</t>
  </si>
  <si>
    <t>Incentive Rate per New VD Air Compressor</t>
  </si>
  <si>
    <t xml:space="preserve"> </t>
  </si>
  <si>
    <t>Compressor #2</t>
  </si>
  <si>
    <t>≥15</t>
  </si>
  <si>
    <t>≥20</t>
  </si>
  <si>
    <t>≥25</t>
  </si>
  <si>
    <t>≥30</t>
  </si>
  <si>
    <t>≥40</t>
  </si>
  <si>
    <t>≥50</t>
  </si>
  <si>
    <t>≥60</t>
  </si>
  <si>
    <t>≥75</t>
  </si>
  <si>
    <t>≥100</t>
  </si>
  <si>
    <t>≥125</t>
  </si>
  <si>
    <t>≥150</t>
  </si>
  <si>
    <t>≥200</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</si>
  <si>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</si>
  <si>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TOTAL PARTICIPANT INCENTIVE REQUESTED:</t>
  </si>
  <si>
    <t>Prescriptive worksheets are no longer required to submit Retrofit incentive applications in the 2021-2024 Conservation and Demand Management Framework. This is an optional worksheet, made available to assist Retrofit applicants with calculating incentives</t>
  </si>
  <si>
    <r>
      <rPr>
        <sz val="10"/>
        <rFont val="Calibri"/>
        <family val="2"/>
      </rPr>
      <t>≥</t>
    </r>
    <r>
      <rPr>
        <sz val="10"/>
        <rFont val="Arial"/>
        <family val="2"/>
      </rPr>
      <t>10</t>
    </r>
  </si>
  <si>
    <t>Incentive Amount for Measure (VD)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</si>
  <si>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</si>
  <si>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</si>
  <si>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</si>
  <si>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</si>
  <si>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</si>
  <si>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</si>
  <si>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</si>
  <si>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</si>
  <si>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</si>
  <si>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</si>
  <si>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</si>
  <si>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</si>
  <si>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</si>
  <si>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</si>
  <si>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</si>
  <si>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</si>
  <si>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</si>
  <si>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</si>
  <si>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Version 2.0</t>
  </si>
  <si>
    <t>Version 1.0</t>
  </si>
  <si>
    <t>2020 - 2024 CDM Framework Release</t>
  </si>
  <si>
    <t>Remove Proof of Payment Clause</t>
  </si>
  <si>
    <t>Version #</t>
  </si>
  <si>
    <t>Date</t>
  </si>
  <si>
    <t>Details</t>
  </si>
  <si>
    <t xml:space="preserve">Version 3.0 </t>
  </si>
  <si>
    <t>Updated Incentive Auto Calculation</t>
  </si>
  <si>
    <t>Revised Disclaimer</t>
  </si>
  <si>
    <t>Version 4.0</t>
  </si>
  <si>
    <r>
      <rPr>
        <b/>
        <sz val="11"/>
        <color theme="1"/>
        <rFont val="Arial"/>
        <family val="2"/>
      </rPr>
      <t xml:space="preserve">Install a Factory Integrated Variable Frequency Drive (VFD) or Variable Displacement (VD) Air Compressor
</t>
    </r>
    <r>
      <rPr>
        <sz val="11"/>
        <color theme="1"/>
        <rFont val="Arial"/>
        <family val="2"/>
      </rPr>
      <t xml:space="preserve">
Downsizing (reducing the capacity) is eligible, however, through the Prescriptive Worksheet there is no additional incentive for these opportunities beyond the prescribed rate for a like for like replacement.  Installing a more efficient compressor without a VFD or Variable Displacement Control is not eligible for this Prescriptive Worksheet. Incentives are provided based on the compressor drive motor's nameplate rating. VFD or Variable Displacement control must be factory integrated; not retrofitted. Compressor must be operating a minimum of 2,000 hours a year. Compressor receiving an incentive must not be back-up. Incentives are not provided for compressor systems supplying fluid for pneumatic controls.  Where there is an existing system of multiple compressors, incentives are only applicable for the replacement of one fixed speed compressor with a VFD compressor. </t>
    </r>
    <r>
      <rPr>
        <sz val="11"/>
        <rFont val="Arial"/>
        <family val="2"/>
      </rPr>
      <t xml:space="preserve"> 
</t>
    </r>
    <r>
      <rPr>
        <b/>
        <sz val="11"/>
        <color theme="1"/>
        <rFont val="Arial"/>
        <family val="2"/>
      </rPr>
      <t>INSTRUCTIONS:</t>
    </r>
    <r>
      <rPr>
        <sz val="11"/>
        <color theme="1"/>
        <rFont val="Arial"/>
        <family val="2"/>
      </rPr>
      <t xml:space="preserve">
In order to calculate the participant incentive amount, complete the section below titled 'Required Information'. The 'required information' must be completed for each unit. The total participant incentive will be entered by the Pacticipant.
It is recommended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
</t>
    </r>
  </si>
  <si>
    <t xml:space="preserve">Incentive Amount for Measure (VFD) </t>
  </si>
  <si>
    <t>Version 5.0</t>
  </si>
  <si>
    <t>New Incentives &amp; updated dropped down menu by CR</t>
  </si>
  <si>
    <t>Version 6.0 - 2021 - 2024 CDM Framework Retrofit Program - Variable Frequency Drive (VFD) or Variable Displacement (VD) Air Compressor Eligible Measures Worksheet - September 26, 2024</t>
  </si>
  <si>
    <t>Version 6.0</t>
  </si>
  <si>
    <t>Correction to $3120 (25HP) &amp; $3740 (30HP)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</si>
</sst>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_-&quot;$&quot;* #,##0_-;\-&quot;$&quot;* #,##0_-;_-&quot;$&quot;* &quot;-&quot;??_-;_-@_-"/>
  </numFmts>
  <fonts count="19">
    <font>
      <sz val="11"/>
      <color theme="1"/>
      <name val="Calibri"/>
      <family val="2"/>
      <scheme val="minor"/>
    </font>
    <font>
      <sz val="11"/>
      <color theme="1"/>
      <name val="Calibri"/>
      <family val="2"/>
      <scheme val="minor"/>
    </font>
    <font>
      <b/>
      <sz val="10"/>
      <name val="Arial"/>
      <family val="2"/>
    </font>
    <font>
      <b/>
      <sz val="11"/>
      <color theme="1"/>
      <name val="Arial"/>
      <family val="2"/>
    </font>
    <font>
      <sz val="11"/>
      <color theme="1"/>
      <name val="Arial"/>
      <family val="2"/>
    </font>
    <font>
      <sz val="10"/>
      <name val="Arial"/>
      <family val="2"/>
    </font>
    <font>
      <sz val="10"/>
      <color theme="1"/>
      <name val="Arial"/>
      <family val="2"/>
    </font>
    <font>
      <sz val="11"/>
      <name val="Arial"/>
      <family val="2"/>
    </font>
    <font>
      <sz val="16"/>
      <color theme="0" tint="-0.34998626667073579"/>
      <name val="Hervetica "/>
    </font>
    <font>
      <sz val="10"/>
      <name val="Verdana"/>
      <family val="2"/>
    </font>
    <font>
      <sz val="10"/>
      <color rgb="FFFF0000"/>
      <name val="Arial"/>
      <family val="2"/>
    </font>
    <font>
      <u/>
      <sz val="10"/>
      <color theme="10"/>
      <name val="Verdana"/>
      <family val="2"/>
    </font>
    <font>
      <u/>
      <sz val="10"/>
      <name val="Arial"/>
      <family val="2"/>
    </font>
    <font>
      <u/>
      <sz val="10"/>
      <color rgb="FF2E813E"/>
      <name val="Arial"/>
      <family val="2"/>
    </font>
    <font>
      <sz val="10"/>
      <name val="Calibri"/>
      <family val="2"/>
    </font>
    <font>
      <sz val="11"/>
      <name val="Calibri"/>
      <family val="2"/>
      <scheme val="minor"/>
    </font>
    <font>
      <b/>
      <sz val="10"/>
      <name val="Verdana"/>
      <family val="2"/>
    </font>
    <font>
      <b/>
      <sz val="9"/>
      <name val="Verdana"/>
      <family val="2"/>
    </font>
    <font>
      <b/>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s>
  <cellStyleXfs count="5">
    <xf numFmtId="0" fontId="0" fillId="0" borderId="0"/>
    <xf numFmtId="164" fontId="1" fillId="0" borderId="0" applyFont="0" applyFill="0" applyBorder="0" applyAlignment="0" applyProtection="0"/>
    <xf numFmtId="164" fontId="9" fillId="0" borderId="0" applyFont="0" applyFill="0" applyBorder="0" applyAlignment="0" applyProtection="0"/>
    <xf numFmtId="0" fontId="11" fillId="0" borderId="0" applyNumberFormat="0" applyFill="0" applyBorder="0" applyAlignment="0" applyProtection="0"/>
    <xf numFmtId="0" fontId="9" fillId="0" borderId="0"/>
  </cellStyleXfs>
  <cellXfs count="79">
    <xf numFmtId="0" fontId="0" fillId="0" borderId="0" xfId="0"/>
    <xf numFmtId="0" fontId="0" fillId="3" borderId="0" xfId="0" applyFill="1"/>
    <xf numFmtId="0" fontId="0" fillId="3" borderId="0" xfId="0" applyFill="1" applyAlignment="1">
      <alignment wrapText="1"/>
    </xf>
    <xf numFmtId="0" fontId="2" fillId="2" borderId="0" xfId="0" applyFont="1" applyFill="1" applyAlignment="1">
      <alignment horizontal="right"/>
    </xf>
    <xf numFmtId="0" fontId="0" fillId="2" borderId="0" xfId="0" applyFill="1"/>
    <xf numFmtId="0" fontId="0" fillId="2" borderId="0" xfId="0" applyFill="1" applyAlignment="1">
      <alignment horizontal="center"/>
    </xf>
    <xf numFmtId="0" fontId="5" fillId="2" borderId="0" xfId="0" applyFont="1" applyFill="1" applyProtection="1">
      <protection locked="0"/>
    </xf>
    <xf numFmtId="0" fontId="0" fillId="2" borderId="0" xfId="0" applyFill="1" applyAlignment="1">
      <alignment horizontal="left"/>
    </xf>
    <xf numFmtId="0" fontId="3" fillId="0" borderId="2" xfId="0" applyFont="1" applyBorder="1" applyAlignment="1">
      <alignment horizontal="center"/>
    </xf>
    <xf numFmtId="0" fontId="3" fillId="4" borderId="2" xfId="0" applyFont="1" applyFill="1" applyBorder="1"/>
    <xf numFmtId="0" fontId="3" fillId="4" borderId="3" xfId="0" applyFont="1" applyFill="1" applyBorder="1"/>
    <xf numFmtId="0" fontId="4" fillId="3" borderId="1"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64" fontId="10" fillId="0" borderId="0" xfId="2" applyFont="1" applyFill="1" applyBorder="1" applyAlignment="1" applyProtection="1">
      <alignment horizontal="center" vertical="center"/>
      <protection locked="0"/>
    </xf>
    <xf numFmtId="0" fontId="10" fillId="0" borderId="0" xfId="0" applyFont="1" applyAlignment="1">
      <alignment horizontal="center" vertical="center"/>
    </xf>
    <xf numFmtId="0" fontId="10" fillId="3" borderId="0" xfId="0" applyFont="1" applyFill="1" applyAlignment="1">
      <alignment horizontal="center" wrapText="1"/>
    </xf>
    <xf numFmtId="164" fontId="10" fillId="0" borderId="0" xfId="1" applyFont="1" applyBorder="1" applyProtection="1"/>
    <xf numFmtId="164" fontId="10" fillId="0" borderId="0" xfId="1" applyFont="1" applyFill="1" applyBorder="1" applyProtection="1"/>
    <xf numFmtId="0" fontId="12" fillId="0" borderId="0" xfId="3" applyFont="1"/>
    <xf numFmtId="0" fontId="2" fillId="0" borderId="6" xfId="0" applyFont="1" applyBorder="1" applyAlignment="1">
      <alignment horizontal="left" vertical="center" wrapText="1"/>
    </xf>
    <xf numFmtId="0" fontId="2" fillId="0" borderId="7" xfId="0" applyFont="1" applyBorder="1" applyAlignment="1">
      <alignment wrapText="1"/>
    </xf>
    <xf numFmtId="0" fontId="2" fillId="0" borderId="7" xfId="0" applyFont="1" applyBorder="1" applyAlignment="1">
      <alignment horizontal="center" vertical="center" wrapText="1"/>
    </xf>
    <xf numFmtId="0" fontId="2" fillId="0" borderId="8" xfId="0" applyFont="1" applyBorder="1" applyAlignment="1">
      <alignment wrapText="1"/>
    </xf>
    <xf numFmtId="0" fontId="5" fillId="0" borderId="10" xfId="0" applyFont="1" applyBorder="1" applyAlignment="1">
      <alignment horizontal="center" vertical="center" wrapText="1"/>
    </xf>
    <xf numFmtId="164" fontId="5" fillId="0" borderId="10" xfId="1" applyFont="1" applyFill="1" applyBorder="1" applyProtection="1"/>
    <xf numFmtId="164" fontId="5" fillId="0" borderId="11" xfId="1" applyFont="1" applyFill="1" applyBorder="1" applyProtection="1"/>
    <xf numFmtId="0" fontId="5" fillId="0" borderId="10" xfId="0" applyFont="1" applyBorder="1" applyAlignment="1">
      <alignment horizontal="center" vertical="center"/>
    </xf>
    <xf numFmtId="0" fontId="5" fillId="0" borderId="13" xfId="0" applyFont="1" applyBorder="1" applyAlignment="1">
      <alignment horizontal="center" vertical="center"/>
    </xf>
    <xf numFmtId="164" fontId="5" fillId="0" borderId="13" xfId="1" applyFont="1" applyFill="1" applyBorder="1" applyProtection="1"/>
    <xf numFmtId="164" fontId="5" fillId="0" borderId="14" xfId="1" applyFont="1" applyFill="1" applyBorder="1" applyProtection="1"/>
    <xf numFmtId="0" fontId="15" fillId="0" borderId="0" xfId="0" applyFont="1"/>
    <xf numFmtId="0" fontId="3" fillId="4" borderId="1" xfId="0" applyFont="1" applyFill="1" applyBorder="1" applyAlignment="1">
      <alignment wrapText="1"/>
    </xf>
    <xf numFmtId="165" fontId="2"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2" fillId="0" borderId="0" xfId="4"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166" fontId="9" fillId="0" borderId="8" xfId="1" applyNumberFormat="1" applyFont="1" applyBorder="1" applyAlignment="1" applyProtection="1">
      <alignment vertical="center"/>
      <protection locked="0"/>
    </xf>
    <xf numFmtId="166" fontId="9" fillId="0" borderId="11" xfId="1" applyNumberFormat="1" applyFont="1" applyBorder="1" applyAlignment="1" applyProtection="1">
      <alignment vertical="center"/>
      <protection locked="0"/>
    </xf>
    <xf numFmtId="166" fontId="9" fillId="0" borderId="21" xfId="1" applyNumberFormat="1" applyFont="1" applyBorder="1" applyAlignment="1" applyProtection="1">
      <alignment vertical="center"/>
      <protection locked="0"/>
    </xf>
    <xf numFmtId="166" fontId="16" fillId="0" borderId="1" xfId="1" applyNumberFormat="1" applyFont="1" applyBorder="1" applyAlignment="1" applyProtection="1">
      <alignment vertical="center"/>
    </xf>
    <xf numFmtId="0" fontId="5" fillId="0" borderId="0" xfId="4" applyFont="1" applyAlignment="1">
      <alignment horizontal="left" vertical="center"/>
    </xf>
    <xf numFmtId="0" fontId="2" fillId="0" borderId="0" xfId="4" applyFont="1" applyAlignment="1">
      <alignment vertical="center"/>
    </xf>
    <xf numFmtId="0" fontId="16" fillId="0" borderId="0" xfId="0" applyFont="1" applyAlignment="1">
      <alignment vertical="center"/>
    </xf>
    <xf numFmtId="164" fontId="2" fillId="0" borderId="10" xfId="2" applyFont="1" applyFill="1" applyBorder="1" applyAlignment="1" applyProtection="1">
      <alignment horizontal="center" vertical="center"/>
    </xf>
    <xf numFmtId="0" fontId="16" fillId="0" borderId="0" xfId="0" applyFont="1"/>
    <xf numFmtId="0" fontId="17" fillId="0" borderId="0" xfId="4" applyFont="1" applyAlignment="1">
      <alignment vertical="center"/>
    </xf>
    <xf numFmtId="15" fontId="0" fillId="0" borderId="0" xfId="0" applyNumberFormat="1"/>
    <xf numFmtId="0" fontId="5" fillId="0" borderId="10" xfId="0" applyFont="1" applyBorder="1" applyAlignment="1" applyProtection="1">
      <alignment horizontal="center" wrapText="1"/>
      <protection locked="0"/>
    </xf>
    <xf numFmtId="0" fontId="5" fillId="0" borderId="13" xfId="0" applyFont="1" applyBorder="1" applyAlignment="1" applyProtection="1">
      <alignment horizontal="center" wrapText="1"/>
      <protection locked="0"/>
    </xf>
    <xf numFmtId="0" fontId="0" fillId="3" borderId="1" xfId="0" applyFill="1" applyBorder="1" applyAlignment="1" applyProtection="1">
      <alignment horizontal="center" vertical="center"/>
      <protection locked="0"/>
    </xf>
    <xf numFmtId="0" fontId="0" fillId="5" borderId="0" xfId="0" applyFill="1"/>
    <xf numFmtId="164" fontId="4" fillId="4" borderId="1" xfId="1" applyFont="1" applyFill="1" applyBorder="1" applyAlignment="1" applyProtection="1"/>
    <xf numFmtId="0" fontId="5" fillId="0" borderId="9" xfId="0" applyFont="1" applyBorder="1" applyAlignment="1" applyProtection="1">
      <alignment wrapText="1"/>
      <protection locked="0"/>
    </xf>
    <xf numFmtId="0" fontId="5" fillId="0" borderId="12" xfId="0" applyFont="1" applyBorder="1" applyAlignment="1" applyProtection="1">
      <alignment wrapText="1"/>
      <protection locked="0"/>
    </xf>
    <xf numFmtId="14" fontId="0" fillId="0" borderId="0" xfId="0" applyNumberFormat="1"/>
    <xf numFmtId="0" fontId="6" fillId="3" borderId="0" xfId="0" applyFont="1" applyFill="1" applyAlignment="1">
      <alignment horizontal="left" wrapText="1"/>
    </xf>
    <xf numFmtId="0" fontId="4" fillId="3" borderId="0" xfId="0" applyFont="1" applyFill="1" applyAlignment="1">
      <alignment horizontal="left" wrapText="1"/>
    </xf>
    <xf numFmtId="0" fontId="8" fillId="2" borderId="0" xfId="0" applyFont="1" applyFill="1" applyAlignment="1">
      <alignment horizontal="left" vertical="top" wrapText="1"/>
    </xf>
    <xf numFmtId="0" fontId="2" fillId="0" borderId="1" xfId="0" applyFont="1" applyBorder="1" applyAlignment="1">
      <alignment horizontal="center" vertical="center" wrapText="1"/>
    </xf>
    <xf numFmtId="0" fontId="18" fillId="3" borderId="2"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3" xfId="0" applyFont="1" applyFill="1" applyBorder="1" applyAlignment="1">
      <alignment horizontal="left" vertical="top" wrapText="1"/>
    </xf>
    <xf numFmtId="0" fontId="5" fillId="2" borderId="5" xfId="0" applyFont="1" applyFill="1" applyBorder="1" applyAlignment="1" applyProtection="1">
      <alignment horizontal="center"/>
      <protection locked="0"/>
    </xf>
    <xf numFmtId="0" fontId="5" fillId="0" borderId="0" xfId="4" applyFont="1" applyAlignment="1">
      <alignment horizontal="left" vertical="top" wrapText="1"/>
    </xf>
    <xf numFmtId="0" fontId="5" fillId="0" borderId="16" xfId="4" applyFont="1" applyBorder="1" applyAlignment="1">
      <alignment horizontal="left" vertical="top"/>
    </xf>
    <xf numFmtId="0" fontId="5" fillId="0" borderId="17" xfId="4" applyFont="1" applyBorder="1" applyAlignment="1">
      <alignment horizontal="left" vertical="top"/>
    </xf>
    <xf numFmtId="0" fontId="5" fillId="0" borderId="18" xfId="4" applyFont="1" applyBorder="1" applyAlignment="1">
      <alignment horizontal="left" vertical="top"/>
    </xf>
    <xf numFmtId="0" fontId="5" fillId="0" borderId="5" xfId="4" applyFont="1" applyBorder="1" applyAlignment="1">
      <alignment horizontal="left" vertical="top"/>
    </xf>
    <xf numFmtId="0" fontId="5" fillId="0" borderId="19" xfId="4" applyFont="1" applyBorder="1" applyAlignment="1">
      <alignment horizontal="left" vertical="top"/>
    </xf>
    <xf numFmtId="0" fontId="5" fillId="0" borderId="20" xfId="4" applyFont="1" applyBorder="1" applyAlignment="1">
      <alignment horizontal="left" vertical="top"/>
    </xf>
    <xf numFmtId="0" fontId="2" fillId="0" borderId="2" xfId="4" applyFont="1" applyBorder="1" applyAlignment="1">
      <alignment horizontal="left" vertical="top"/>
    </xf>
    <xf numFmtId="0" fontId="2" fillId="0" borderId="15" xfId="4" applyFont="1" applyBorder="1" applyAlignment="1">
      <alignment horizontal="left" vertical="top"/>
    </xf>
    <xf numFmtId="0" fontId="5" fillId="0" borderId="0" xfId="4" applyFont="1" applyAlignment="1">
      <alignment horizontal="left" vertical="center" wrapText="1"/>
    </xf>
    <xf numFmtId="0" fontId="2" fillId="0" borderId="0" xfId="4" applyFont="1" applyAlignment="1">
      <alignment horizontal="left" vertical="center" wrapText="1"/>
    </xf>
    <xf numFmtId="0" fontId="2" fillId="0" borderId="22" xfId="4" applyFont="1" applyBorder="1" applyAlignment="1">
      <alignment horizontal="left" vertical="center" wrapText="1"/>
    </xf>
    <xf numFmtId="0" fontId="5" fillId="2" borderId="4" xfId="0" applyFont="1" applyFill="1" applyBorder="1" applyAlignment="1" applyProtection="1">
      <alignment horizontal="center"/>
      <protection locked="0"/>
    </xf>
  </cellXfs>
  <cellStyles count="5">
    <cellStyle name="Currency" xfId="1" builtinId="4"/>
    <cellStyle name="Currency 2" xfId="2" xr:uid="{00000000-0005-0000-0000-000001000000}"/>
    <cellStyle name="Hyperlink" xfId="3" builtinId="8"/>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1125857</xdr:colOff>
      <xdr:row>0</xdr:row>
      <xdr:rowOff>514421</xdr:rowOff>
    </xdr:to>
    <xdr:pic>
      <xdr:nvPicPr>
        <xdr:cNvPr id="2" name="Picture 1" title="Save on Energy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137287" cy="504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retrofit@ieso.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74"/>
  <sheetViews>
    <sheetView tabSelected="1" topLeftCell="A31" zoomScale="90" zoomScaleNormal="90" workbookViewId="0">
      <selection activeCell="A21" sqref="A21:A33"/>
    </sheetView>
  </sheetViews>
  <sheetFormatPr defaultColWidth="0" defaultRowHeight="14.4" zeroHeight="1"/>
  <cols>
    <col min="1" max="1" width="39" style="1" customWidth="1"/>
    <col min="2" max="4" width="22.33203125" style="1" bestFit="1" customWidth="1"/>
    <col min="5" max="5" width="24" style="1" customWidth="1"/>
    <col min="6" max="6" width="22.33203125" style="1" bestFit="1" customWidth="1"/>
    <col min="7" max="7" width="8" style="1" customWidth="1"/>
    <col min="8" max="8" width="0" style="1" hidden="1" customWidth="1"/>
    <col min="9" max="16382" width="9.109375" style="1" hidden="1"/>
    <col min="16383" max="16383" width="2.88671875" style="1" hidden="1" customWidth="1"/>
    <col min="16384" max="16384" width="3.33203125" style="1" hidden="1" customWidth="1"/>
  </cols>
  <sheetData>
    <row r="1" spans="1:7" ht="50.4" customHeight="1" thickBot="1">
      <c r="B1" s="62" t="s">
        <v>35</v>
      </c>
      <c r="C1" s="63"/>
      <c r="D1" s="63"/>
      <c r="E1" s="63"/>
      <c r="F1" s="64"/>
    </row>
    <row r="2" spans="1:7" ht="60" customHeight="1">
      <c r="A2" s="60" t="s">
        <v>71</v>
      </c>
      <c r="B2" s="60"/>
      <c r="C2" s="60"/>
      <c r="D2" s="60"/>
      <c r="E2" s="60"/>
      <c r="F2" s="60"/>
    </row>
    <row r="3" spans="1:7" ht="409.5" customHeight="1">
      <c r="A3" s="59" t="s">
        <v>67</v>
      </c>
      <c r="B3" s="59"/>
      <c r="C3" s="59"/>
      <c r="D3" s="59"/>
      <c r="E3" s="59"/>
      <c r="F3" s="59"/>
      <c r="G3" s="2"/>
    </row>
    <row r="4" spans="1:7" ht="15" thickBot="1"/>
    <row r="5" spans="1:7" ht="27">
      <c r="A5" s="20" t="s">
        <v>13</v>
      </c>
      <c r="B5" s="21" t="s">
        <v>14</v>
      </c>
      <c r="C5" s="21" t="s">
        <v>15</v>
      </c>
      <c r="D5" s="22" t="s">
        <v>16</v>
      </c>
      <c r="E5" s="23" t="s">
        <v>68</v>
      </c>
    </row>
    <row r="6" spans="1:7" ht="18" customHeight="1">
      <c r="A6" s="55"/>
      <c r="B6" s="24" t="s">
        <v>36</v>
      </c>
      <c r="C6" s="25">
        <v>1560</v>
      </c>
      <c r="D6" s="50"/>
      <c r="E6" s="26">
        <f t="shared" ref="E6:E7" si="0">+C6*D6</f>
        <v>0</v>
      </c>
    </row>
    <row r="7" spans="1:7" ht="18" customHeight="1">
      <c r="A7" s="55"/>
      <c r="B7" s="24" t="s">
        <v>21</v>
      </c>
      <c r="C7" s="25">
        <v>2340</v>
      </c>
      <c r="D7" s="50"/>
      <c r="E7" s="26">
        <f t="shared" si="0"/>
        <v>0</v>
      </c>
    </row>
    <row r="8" spans="1:7" ht="18" customHeight="1">
      <c r="A8" s="55"/>
      <c r="B8" s="27" t="s">
        <v>22</v>
      </c>
      <c r="C8" s="25">
        <v>3120</v>
      </c>
      <c r="D8" s="50"/>
      <c r="E8" s="26">
        <f>+C8*D8</f>
        <v>0</v>
      </c>
    </row>
    <row r="9" spans="1:7" ht="18" customHeight="1">
      <c r="A9" s="55"/>
      <c r="B9" s="27" t="s">
        <v>23</v>
      </c>
      <c r="C9" s="25">
        <v>3900</v>
      </c>
      <c r="D9" s="50"/>
      <c r="E9" s="26">
        <f t="shared" ref="E9:E18" si="1">+C9*D9</f>
        <v>0</v>
      </c>
    </row>
    <row r="10" spans="1:7" ht="18" customHeight="1">
      <c r="A10" s="55"/>
      <c r="B10" s="27" t="s">
        <v>24</v>
      </c>
      <c r="C10" s="25">
        <v>4680</v>
      </c>
      <c r="D10" s="50"/>
      <c r="E10" s="26">
        <f t="shared" si="1"/>
        <v>0</v>
      </c>
    </row>
    <row r="11" spans="1:7" ht="18" customHeight="1">
      <c r="A11" s="55"/>
      <c r="B11" s="27" t="s">
        <v>25</v>
      </c>
      <c r="C11" s="25">
        <v>6240</v>
      </c>
      <c r="D11" s="50"/>
      <c r="E11" s="26">
        <f t="shared" si="1"/>
        <v>0</v>
      </c>
    </row>
    <row r="12" spans="1:7" ht="18" customHeight="1">
      <c r="A12" s="55"/>
      <c r="B12" s="27" t="s">
        <v>26</v>
      </c>
      <c r="C12" s="25">
        <v>9780</v>
      </c>
      <c r="D12" s="50"/>
      <c r="E12" s="26">
        <f t="shared" si="1"/>
        <v>0</v>
      </c>
    </row>
    <row r="13" spans="1:7" ht="18" customHeight="1">
      <c r="A13" s="55"/>
      <c r="B13" s="27" t="s">
        <v>27</v>
      </c>
      <c r="C13" s="25">
        <v>11740</v>
      </c>
      <c r="D13" s="50"/>
      <c r="E13" s="26">
        <f t="shared" si="1"/>
        <v>0</v>
      </c>
    </row>
    <row r="14" spans="1:7" ht="18" customHeight="1">
      <c r="A14" s="55"/>
      <c r="B14" s="27" t="s">
        <v>28</v>
      </c>
      <c r="C14" s="25">
        <v>14680</v>
      </c>
      <c r="D14" s="50"/>
      <c r="E14" s="26">
        <f t="shared" si="1"/>
        <v>0</v>
      </c>
    </row>
    <row r="15" spans="1:7" ht="18" customHeight="1">
      <c r="A15" s="55"/>
      <c r="B15" s="27" t="s">
        <v>29</v>
      </c>
      <c r="C15" s="25">
        <v>19580</v>
      </c>
      <c r="D15" s="50"/>
      <c r="E15" s="26">
        <f t="shared" si="1"/>
        <v>0</v>
      </c>
    </row>
    <row r="16" spans="1:7" ht="18" customHeight="1">
      <c r="A16" s="55"/>
      <c r="B16" s="27" t="s">
        <v>30</v>
      </c>
      <c r="C16" s="25">
        <v>24480</v>
      </c>
      <c r="D16" s="50"/>
      <c r="E16" s="26">
        <f t="shared" si="1"/>
        <v>0</v>
      </c>
    </row>
    <row r="17" spans="1:5" ht="18" customHeight="1">
      <c r="A17" s="55"/>
      <c r="B17" s="27" t="s">
        <v>31</v>
      </c>
      <c r="C17" s="25">
        <v>29360</v>
      </c>
      <c r="D17" s="50"/>
      <c r="E17" s="26">
        <f t="shared" si="1"/>
        <v>0</v>
      </c>
    </row>
    <row r="18" spans="1:5" ht="18" customHeight="1" thickBot="1">
      <c r="A18" s="56"/>
      <c r="B18" s="28" t="s">
        <v>32</v>
      </c>
      <c r="C18" s="29">
        <v>34280</v>
      </c>
      <c r="D18" s="51"/>
      <c r="E18" s="30">
        <f t="shared" si="1"/>
        <v>0</v>
      </c>
    </row>
    <row r="19" spans="1:5" ht="18" customHeight="1" thickBot="1">
      <c r="A19" s="31"/>
      <c r="B19" s="31"/>
      <c r="C19" s="31" t="s">
        <v>19</v>
      </c>
      <c r="D19" s="31"/>
      <c r="E19" s="31"/>
    </row>
    <row r="20" spans="1:5" ht="27">
      <c r="A20" s="20" t="s">
        <v>17</v>
      </c>
      <c r="B20" s="21" t="s">
        <v>14</v>
      </c>
      <c r="C20" s="21" t="s">
        <v>18</v>
      </c>
      <c r="D20" s="22" t="s">
        <v>16</v>
      </c>
      <c r="E20" s="23" t="s">
        <v>37</v>
      </c>
    </row>
    <row r="21" spans="1:5" ht="18" customHeight="1">
      <c r="A21" s="55"/>
      <c r="B21" s="24" t="s">
        <v>36</v>
      </c>
      <c r="C21" s="25">
        <v>1240</v>
      </c>
      <c r="D21" s="50"/>
      <c r="E21" s="26">
        <f t="shared" ref="E21:E22" si="2">+C21*D21</f>
        <v>0</v>
      </c>
    </row>
    <row r="22" spans="1:5" ht="18" customHeight="1">
      <c r="A22" s="55"/>
      <c r="B22" s="24" t="s">
        <v>21</v>
      </c>
      <c r="C22" s="25">
        <v>1880</v>
      </c>
      <c r="D22" s="50"/>
      <c r="E22" s="26">
        <f t="shared" si="2"/>
        <v>0</v>
      </c>
    </row>
    <row r="23" spans="1:5" ht="18" customHeight="1">
      <c r="A23" s="55"/>
      <c r="B23" s="27" t="s">
        <v>22</v>
      </c>
      <c r="C23" s="25">
        <v>2500</v>
      </c>
      <c r="D23" s="50"/>
      <c r="E23" s="26">
        <f>+C23*D23</f>
        <v>0</v>
      </c>
    </row>
    <row r="24" spans="1:5" ht="18" customHeight="1">
      <c r="A24" s="55"/>
      <c r="B24" s="27" t="s">
        <v>23</v>
      </c>
      <c r="C24" s="25">
        <v>3120</v>
      </c>
      <c r="D24" s="50"/>
      <c r="E24" s="26">
        <f t="shared" ref="E24:E29" si="3">+C24*D24</f>
        <v>0</v>
      </c>
    </row>
    <row r="25" spans="1:5" ht="18" customHeight="1">
      <c r="A25" s="55"/>
      <c r="B25" s="27" t="s">
        <v>24</v>
      </c>
      <c r="C25" s="25">
        <v>3740</v>
      </c>
      <c r="D25" s="50"/>
      <c r="E25" s="26">
        <f t="shared" si="3"/>
        <v>0</v>
      </c>
    </row>
    <row r="26" spans="1:5" ht="18" customHeight="1">
      <c r="A26" s="55"/>
      <c r="B26" s="27" t="s">
        <v>25</v>
      </c>
      <c r="C26" s="25">
        <v>5000</v>
      </c>
      <c r="D26" s="50"/>
      <c r="E26" s="26">
        <f t="shared" si="3"/>
        <v>0</v>
      </c>
    </row>
    <row r="27" spans="1:5" ht="18" customHeight="1">
      <c r="A27" s="55"/>
      <c r="B27" s="27" t="s">
        <v>26</v>
      </c>
      <c r="C27" s="25">
        <v>7840</v>
      </c>
      <c r="D27" s="50"/>
      <c r="E27" s="26">
        <f t="shared" si="3"/>
        <v>0</v>
      </c>
    </row>
    <row r="28" spans="1:5" ht="18" customHeight="1">
      <c r="A28" s="55"/>
      <c r="B28" s="27" t="s">
        <v>27</v>
      </c>
      <c r="C28" s="25">
        <v>9400</v>
      </c>
      <c r="D28" s="50"/>
      <c r="E28" s="26">
        <f t="shared" si="3"/>
        <v>0</v>
      </c>
    </row>
    <row r="29" spans="1:5" ht="18" customHeight="1">
      <c r="A29" s="55"/>
      <c r="B29" s="27" t="s">
        <v>28</v>
      </c>
      <c r="C29" s="25">
        <v>11740</v>
      </c>
      <c r="D29" s="50"/>
      <c r="E29" s="26">
        <f t="shared" si="3"/>
        <v>0</v>
      </c>
    </row>
    <row r="30" spans="1:5" ht="18" customHeight="1">
      <c r="A30" s="55"/>
      <c r="B30" s="27" t="s">
        <v>29</v>
      </c>
      <c r="C30" s="25">
        <v>15660</v>
      </c>
      <c r="D30" s="50"/>
      <c r="E30" s="26">
        <f t="shared" ref="E30:E33" si="4">+C30*D30</f>
        <v>0</v>
      </c>
    </row>
    <row r="31" spans="1:5" ht="18" customHeight="1">
      <c r="A31" s="55"/>
      <c r="B31" s="27" t="s">
        <v>30</v>
      </c>
      <c r="C31" s="25">
        <v>19580</v>
      </c>
      <c r="D31" s="50"/>
      <c r="E31" s="26">
        <f t="shared" si="4"/>
        <v>0</v>
      </c>
    </row>
    <row r="32" spans="1:5" ht="18" customHeight="1">
      <c r="A32" s="55"/>
      <c r="B32" s="27" t="s">
        <v>31</v>
      </c>
      <c r="C32" s="25">
        <v>23500</v>
      </c>
      <c r="D32" s="50"/>
      <c r="E32" s="26">
        <f t="shared" si="4"/>
        <v>0</v>
      </c>
    </row>
    <row r="33" spans="1:6" ht="18" customHeight="1" thickBot="1">
      <c r="A33" s="56"/>
      <c r="B33" s="28" t="s">
        <v>32</v>
      </c>
      <c r="C33" s="29">
        <v>27440</v>
      </c>
      <c r="D33" s="51"/>
      <c r="E33" s="30">
        <f t="shared" si="4"/>
        <v>0</v>
      </c>
    </row>
    <row r="34" spans="1:6" ht="18" customHeight="1" thickBot="1">
      <c r="A34" s="14"/>
      <c r="B34" s="15"/>
      <c r="C34" s="18"/>
      <c r="D34" s="16"/>
      <c r="E34" s="17"/>
    </row>
    <row r="35" spans="1:6" ht="18" customHeight="1" thickBot="1">
      <c r="A35" s="9" t="s">
        <v>0</v>
      </c>
      <c r="B35" s="10"/>
      <c r="C35" s="1" t="s">
        <v>19</v>
      </c>
    </row>
    <row r="36" spans="1:6" customFormat="1" ht="18" customHeight="1" thickBot="1">
      <c r="A36" s="8"/>
      <c r="B36" s="13" t="s">
        <v>8</v>
      </c>
      <c r="C36" s="12" t="s">
        <v>20</v>
      </c>
      <c r="D36" s="12" t="s">
        <v>9</v>
      </c>
      <c r="E36" s="12" t="s">
        <v>10</v>
      </c>
      <c r="F36" s="12" t="s">
        <v>11</v>
      </c>
    </row>
    <row r="37" spans="1:6" ht="36" customHeight="1" thickBot="1">
      <c r="A37" s="11" t="s">
        <v>1</v>
      </c>
      <c r="B37" s="52"/>
      <c r="C37" s="52"/>
      <c r="D37" s="52"/>
      <c r="E37" s="52"/>
      <c r="F37" s="52"/>
    </row>
    <row r="38" spans="1:6" ht="36" customHeight="1" thickBot="1">
      <c r="A38" s="11" t="s">
        <v>2</v>
      </c>
      <c r="B38" s="52"/>
      <c r="C38" s="52"/>
      <c r="D38" s="52"/>
      <c r="E38" s="52"/>
      <c r="F38" s="52"/>
    </row>
    <row r="39" spans="1:6" ht="36" customHeight="1" thickBot="1">
      <c r="A39" s="11" t="s">
        <v>3</v>
      </c>
      <c r="B39" s="34"/>
      <c r="C39" s="34"/>
      <c r="D39" s="34"/>
      <c r="E39" s="34"/>
      <c r="F39" s="34"/>
    </row>
    <row r="40" spans="1:6" ht="36" customHeight="1" thickBot="1">
      <c r="A40" s="32" t="s">
        <v>12</v>
      </c>
      <c r="B40" s="54" t="str">
        <f>IF(B39="VFD",IF(B37&lt;10,0,
IF(AND(B37&gt;=10,B37&lt;15),$C$6,
IF(AND(B37&gt;=15,B37&lt;20),$C$7,
IF(AND(B37&gt;=20,B37&lt;25),$C$8,
IF(AND(B37&gt;=25,B37&lt;30),$C$9,
IF(AND(B37&gt;=30,B37&lt;40),$C$10,
IF(AND(B37&gt;=40,B37&lt;50),$C$11,
IF(AND(B37&gt;=50,B37&lt;60),$C$12,
IF(AND(B37&gt;=60,B37&lt;75),$C$13,
IF(AND(B37&gt;=75,B37&lt;100),$C$14,
IF(AND(B37&gt;=100,B37&lt;125),$C$15,
IF(AND(B37&gt;=125,B37&lt;150),$C$16,
IF(AND(B37&gt;=150,B37&lt;200),$C$17,$C$18))))))))))))),
IF(B39="Variable Displacement",IF(B37&lt;10,0,
IF(AND(B37&gt;=10,B37&lt;15),$C$21,
IF(AND(B37&gt;=15,B37&lt;20),$C$22,
IF(AND(B37&gt;=20,B37&lt;25),$C$23,
IF(AND(B37&gt;=25,B37&lt;30),$C$24,
IF(AND(B37&gt;=30,B37&lt;40),$C$25,
IF(AND(B37&gt;=40,B37&lt;50),$C$26,
IF(AND(B37&gt;=50,B37&lt;60),$C$27,
IF(AND(B37&gt;=60,B37&lt;75),$C$28,
IF(AND(B37&gt;=75,B37&lt;100),$C$29,
IF(AND(B37&gt;=100,B37&lt;125),$C$30,
IF(AND(B37&gt;=125,B37&lt;150),$C$31,
IF(AND(B37&gt;=150,B37&lt;200),$C$32,$C$33))))))))))))),""))</f>
        <v/>
      </c>
      <c r="C40" s="54" t="str">
        <f>IF(C39="VFD",IF(C37&lt;10,0,
IF(AND(C37&gt;=10,C37&lt;15),$C$6,
IF(AND(C37&gt;=15,C37&lt;20),$C$7,
IF(AND(C37&gt;=20,C37&lt;25),$C$8,
IF(AND(C37&gt;=25,C37&lt;30),$C$9,
IF(AND(C37&gt;=30,C37&lt;40),$C$10,
IF(AND(C37&gt;=40,C37&lt;50),$C$11,
IF(AND(C37&gt;=50,C37&lt;60),$C$12,
IF(AND(C37&gt;=60,C37&lt;75),$C$13,
IF(AND(C37&gt;=75,C37&lt;100),$C$14,
IF(AND(C37&gt;=100,C37&lt;125),$C$15,
IF(AND(C37&gt;=125,C37&lt;150),$C$16,
IF(AND(C37&gt;=150,C37&lt;200),$C$17,$C$18))))))))))))),
IF(C39="Variable Displacement",IF(C37&lt;10,0,
IF(AND(C37&gt;=10,C37&lt;15),$C$21,
IF(AND(C37&gt;=15,C37&lt;20),$C$22,
IF(AND(C37&gt;=20,C37&lt;25),$C$23,
IF(AND(C37&gt;=25,C37&lt;30),$C$24,
IF(AND(C37&gt;=30,C37&lt;40),$C$25,
IF(AND(C37&gt;=40,C37&lt;50),$C$26,
IF(AND(C37&gt;=50,C37&lt;60),$C$27,
IF(AND(C37&gt;=60,C37&lt;75),$C$28,
IF(AND(C37&gt;=75,C37&lt;100),$C$29,
IF(AND(C37&gt;=100,C37&lt;125),$C$30,
IF(AND(C37&gt;=125,C37&lt;150),$C$31,
IF(AND(C37&gt;=150,C37&lt;200),$C$32,$C$33))))))))))))),""))</f>
        <v/>
      </c>
      <c r="D40" s="54" t="str">
        <f>IF(D39="VFD",IF(D37&lt;10,0,
IF(AND(D37&gt;=10,D37&lt;15),$C$6,
IF(AND(D37&gt;=15,D37&lt;20),$C$7,
IF(AND(D37&gt;=20,D37&lt;25),$C$8,
IF(AND(D37&gt;=25,D37&lt;30),$C$9,
IF(AND(D37&gt;=30,D37&lt;40),$C$10,
IF(AND(D37&gt;=40,D37&lt;50),$C$11,
IF(AND(D37&gt;=50,D37&lt;60),$C$12,
IF(AND(D37&gt;=60,D37&lt;75),$C$13,
IF(AND(D37&gt;=75,D37&lt;100),$C$14,
IF(AND(D37&gt;=100,D37&lt;125),$C$15,
IF(AND(D37&gt;=125,D37&lt;150),$C$16,
IF(AND(D37&gt;=150,D37&lt;200),$C$17,$C$18))))))))))))),
IF(D39="Variable Displacement",IF(D37&lt;10,0,
IF(AND(D37&gt;=10,D37&lt;15),$C$21,
IF(AND(D37&gt;=15,D37&lt;20),$C$22,
IF(AND(D37&gt;=20,D37&lt;25),$C$23,
IF(AND(D37&gt;=25,D37&lt;30),$C$24,
IF(AND(D37&gt;=30,D37&lt;40),$C$25,
IF(AND(D37&gt;=40,D37&lt;50),$C$26,
IF(AND(D37&gt;=50,D37&lt;60),$C$27,
IF(AND(D37&gt;=60,D37&lt;75),$C$28,
IF(AND(D37&gt;=75,D37&lt;100),$C$29,
IF(AND(D37&gt;=100,D37&lt;125),$C$30,
IF(AND(D37&gt;=125,D37&lt;150),$C$31,
IF(AND(D37&gt;=150,D37&lt;200),$C$32,$C$33))))))))))))),""))</f>
        <v/>
      </c>
      <c r="E40" s="54" t="str">
        <f>IF(E39="VFD",IF(E37&lt;10,0,
IF(AND(E37&gt;=10,E37&lt;15),$C$6,
IF(AND(E37&gt;=15,E37&lt;20),$C$7,
IF(AND(E37&gt;=20,E37&lt;25),$C$8,
IF(AND(E37&gt;=25,E37&lt;30),$C$9,
IF(AND(E37&gt;=30,E37&lt;40),$C$10,
IF(AND(E37&gt;=40,E37&lt;50),$C$11,
IF(AND(E37&gt;=50,E37&lt;60),$C$12,
IF(AND(E37&gt;=60,E37&lt;75),$C$13,
IF(AND(E37&gt;=75,E37&lt;100),$C$14,
IF(AND(E37&gt;=100,E37&lt;125),$C$15,
IF(AND(E37&gt;=125,E37&lt;150),$C$16,
IF(AND(E37&gt;=150,E37&lt;200),$C$17,$C$18))))))))))))),
IF(E39="Variable Displacement",IF(E37&lt;10,0,
IF(AND(E37&gt;=10,E37&lt;15),$C$21,
IF(AND(E37&gt;=15,E37&lt;20),$C$22,
IF(AND(E37&gt;=20,E37&lt;25),$C$23,
IF(AND(E37&gt;=25,E37&lt;30),$C$24,
IF(AND(E37&gt;=30,E37&lt;40),$C$25,
IF(AND(E37&gt;=40,E37&lt;50),$C$26,
IF(AND(E37&gt;=50,E37&lt;60),$C$27,
IF(AND(E37&gt;=60,E37&lt;75),$C$28,
IF(AND(E37&gt;=75,E37&lt;100),$C$29,
IF(AND(E37&gt;=100,E37&lt;125),$C$30,
IF(AND(E37&gt;=125,E37&lt;150),$C$31,
IF(AND(E37&gt;=150,E37&lt;200),$C$32,$C$33))))))))))))),""))</f>
        <v/>
      </c>
      <c r="F40" s="54" t="str">
        <f>IF(F39="VFD",IF(F37&lt;10,0,
IF(AND(F37&gt;=10,F37&lt;15),$C$6,
IF(AND(F37&gt;=15,F37&lt;20),$C$7,
IF(AND(F37&gt;=20,F37&lt;25),$C$8,
IF(AND(F37&gt;=25,F37&lt;30),$C$9,
IF(AND(F37&gt;=30,F37&lt;40),$C$10,
IF(AND(F37&gt;=40,F37&lt;50),$C$11,
IF(AND(F37&gt;=50,F37&lt;60),$C$12,
IF(AND(F37&gt;=60,F37&lt;75),$C$13,
IF(AND(F37&gt;=75,F37&lt;100),$C$14,
IF(AND(F37&gt;=100,F37&lt;125),$C$15,
IF(AND(F37&gt;=125,F37&lt;150),$C$16,
IF(AND(F37&gt;=150,F37&lt;200),$C$17,$C$18))))))))))))),
IF(F39="Variable Displacement",IF(F37&lt;10,0,
IF(AND(F37&gt;=10,F37&lt;15),$C$21,
IF(AND(F37&gt;=15,F37&lt;20),$C$22,
IF(AND(F37&gt;=20,F37&lt;25),$C$23,
IF(AND(F37&gt;=25,F37&lt;30),$C$24,
IF(AND(F37&gt;=30,F37&lt;40),$C$25,
IF(AND(F37&gt;=40,F37&lt;50),$C$26,
IF(AND(F37&gt;=50,F37&lt;60),$C$27,
IF(AND(F37&gt;=60,F37&lt;75),$C$28,
IF(AND(F37&gt;=75,F37&lt;100),$C$29,
IF(AND(F37&gt;=100,F37&lt;125),$C$30,
IF(AND(F37&gt;=125,F37&lt;150),$C$31,
IF(AND(F37&gt;=150,F37&lt;200),$C$32,$C$33))))))))))))),""))</f>
        <v/>
      </c>
    </row>
    <row r="41" spans="1:6" ht="28.2" customHeight="1">
      <c r="A41" s="58" t="s">
        <v>7</v>
      </c>
      <c r="B41" s="58"/>
      <c r="C41" s="58"/>
      <c r="D41" s="58"/>
      <c r="E41" s="58"/>
      <c r="F41" s="58"/>
    </row>
    <row r="42" spans="1:6" ht="15" thickBot="1"/>
    <row r="43" spans="1:6" ht="15" customHeight="1" thickBot="1">
      <c r="C43" s="61" t="s">
        <v>34</v>
      </c>
      <c r="D43" s="61"/>
      <c r="E43" s="61"/>
      <c r="F43" s="33">
        <f>SUM(B40:F40)</f>
        <v>0</v>
      </c>
    </row>
    <row r="44" spans="1:6"/>
    <row r="45" spans="1:6"/>
    <row r="46" spans="1:6">
      <c r="A46" s="35" t="s">
        <v>38</v>
      </c>
      <c r="B46" s="36"/>
      <c r="C46" s="36"/>
      <c r="D46" s="36"/>
      <c r="E46" s="37"/>
      <c r="F46" s="38"/>
    </row>
    <row r="47" spans="1:6" ht="15" thickBot="1">
      <c r="A47" s="66" t="s">
        <v>39</v>
      </c>
      <c r="B47" s="66"/>
      <c r="C47" s="66"/>
      <c r="D47" s="66"/>
      <c r="E47" s="66"/>
      <c r="F47" s="66"/>
    </row>
    <row r="48" spans="1:6">
      <c r="A48" s="67" t="s">
        <v>40</v>
      </c>
      <c r="B48" s="68"/>
      <c r="C48" s="68"/>
      <c r="D48" s="68"/>
      <c r="E48" s="68"/>
      <c r="F48" s="39"/>
    </row>
    <row r="49" spans="1:6">
      <c r="A49" s="69" t="s">
        <v>41</v>
      </c>
      <c r="B49" s="70"/>
      <c r="C49" s="70"/>
      <c r="D49" s="70"/>
      <c r="E49" s="70"/>
      <c r="F49" s="40"/>
    </row>
    <row r="50" spans="1:6" ht="15" thickBot="1">
      <c r="A50" s="71" t="s">
        <v>42</v>
      </c>
      <c r="B50" s="72"/>
      <c r="C50" s="72"/>
      <c r="D50" s="72"/>
      <c r="E50" s="72"/>
      <c r="F50" s="41"/>
    </row>
    <row r="51" spans="1:6" ht="15" thickBot="1">
      <c r="A51" s="73" t="s">
        <v>43</v>
      </c>
      <c r="B51" s="74"/>
      <c r="C51" s="74"/>
      <c r="D51" s="74"/>
      <c r="E51" s="74"/>
      <c r="F51" s="42">
        <f>SUM(F48:G50)</f>
        <v>0</v>
      </c>
    </row>
    <row r="52" spans="1:6">
      <c r="A52" s="35" t="s">
        <v>44</v>
      </c>
      <c r="B52" s="38"/>
      <c r="C52" s="38"/>
      <c r="D52" s="38"/>
      <c r="E52" s="38"/>
      <c r="F52" s="38"/>
    </row>
    <row r="53" spans="1:6">
      <c r="A53" s="43" t="s">
        <v>45</v>
      </c>
      <c r="B53" s="38"/>
      <c r="C53" s="38"/>
      <c r="D53" s="38"/>
      <c r="E53" s="38"/>
      <c r="F53" s="38"/>
    </row>
    <row r="54" spans="1:6">
      <c r="A54" s="43" t="s">
        <v>46</v>
      </c>
      <c r="B54" s="38"/>
      <c r="C54" s="38"/>
      <c r="D54" s="38"/>
      <c r="E54" s="38"/>
      <c r="F54" s="38"/>
    </row>
    <row r="55" spans="1:6">
      <c r="A55" s="43" t="s">
        <v>47</v>
      </c>
      <c r="B55" s="38"/>
      <c r="C55" s="38"/>
      <c r="D55" s="38"/>
      <c r="E55" s="38"/>
      <c r="F55" s="38"/>
    </row>
    <row r="56" spans="1:6">
      <c r="A56" s="43" t="s">
        <v>48</v>
      </c>
      <c r="B56" s="38"/>
      <c r="C56" s="38"/>
      <c r="D56" s="38"/>
      <c r="E56" s="38"/>
      <c r="F56" s="38"/>
    </row>
    <row r="57" spans="1:6">
      <c r="A57" s="43" t="s">
        <v>49</v>
      </c>
      <c r="B57" s="38"/>
      <c r="C57" s="38"/>
      <c r="D57" s="38"/>
      <c r="E57" s="38"/>
      <c r="F57" s="38"/>
    </row>
    <row r="58" spans="1:6">
      <c r="A58" s="43" t="s">
        <v>50</v>
      </c>
      <c r="B58" s="38"/>
      <c r="C58" s="38"/>
      <c r="D58" s="38"/>
      <c r="E58" s="38"/>
      <c r="F58" s="38"/>
    </row>
    <row r="59" spans="1:6">
      <c r="A59" s="43" t="s">
        <v>51</v>
      </c>
      <c r="B59" s="38"/>
      <c r="C59" s="38"/>
      <c r="D59" s="38"/>
      <c r="E59" s="38"/>
      <c r="F59" s="38"/>
    </row>
    <row r="60" spans="1:6" ht="30.75" customHeight="1">
      <c r="A60" s="75" t="s">
        <v>52</v>
      </c>
      <c r="B60" s="75"/>
      <c r="C60" s="75"/>
      <c r="D60" s="75"/>
      <c r="E60" s="75"/>
      <c r="F60" s="75"/>
    </row>
    <row r="61" spans="1:6">
      <c r="A61" s="43"/>
      <c r="B61" s="38"/>
      <c r="C61" s="38"/>
      <c r="D61" s="38"/>
      <c r="E61" s="38"/>
      <c r="F61" s="38"/>
    </row>
    <row r="62" spans="1:6" ht="20.25" customHeight="1">
      <c r="A62" s="44" t="s">
        <v>53</v>
      </c>
      <c r="B62" s="45"/>
      <c r="C62" s="45"/>
      <c r="D62" s="45"/>
      <c r="E62" s="45"/>
      <c r="F62" s="46">
        <f>F43</f>
        <v>0</v>
      </c>
    </row>
    <row r="63" spans="1:6" ht="20.25" customHeight="1">
      <c r="A63" s="44"/>
      <c r="B63" s="45"/>
      <c r="C63" s="45"/>
      <c r="D63" s="45"/>
      <c r="E63" s="45"/>
      <c r="F63" s="45"/>
    </row>
    <row r="64" spans="1:6" ht="20.25" customHeight="1">
      <c r="A64" s="44" t="s">
        <v>54</v>
      </c>
      <c r="B64" s="47"/>
      <c r="C64" s="47"/>
      <c r="D64" s="47"/>
      <c r="E64" s="47"/>
      <c r="F64" s="46">
        <f>F51*0.5</f>
        <v>0</v>
      </c>
    </row>
    <row r="65" spans="1:8" ht="20.25" customHeight="1">
      <c r="A65" s="48"/>
      <c r="B65" s="47"/>
      <c r="C65" s="47"/>
      <c r="D65" s="47"/>
      <c r="E65" s="47"/>
      <c r="F65" s="47"/>
    </row>
    <row r="66" spans="1:8" ht="21.75" customHeight="1">
      <c r="A66" s="76" t="s">
        <v>55</v>
      </c>
      <c r="B66" s="76"/>
      <c r="C66" s="76"/>
      <c r="D66" s="76"/>
      <c r="E66" s="77"/>
      <c r="F66" s="46">
        <f>IF(F62&gt;F64,F64,F62)</f>
        <v>0</v>
      </c>
    </row>
    <row r="67" spans="1:8"/>
    <row r="68" spans="1:8" ht="32.25" customHeight="1">
      <c r="A68" s="3" t="s">
        <v>4</v>
      </c>
      <c r="B68" s="78"/>
      <c r="C68" s="78"/>
      <c r="D68" s="6"/>
      <c r="F68" s="6"/>
      <c r="G68" s="6"/>
    </row>
    <row r="69" spans="1:8" ht="32.25" customHeight="1">
      <c r="A69" s="3" t="s">
        <v>5</v>
      </c>
      <c r="B69" s="65"/>
      <c r="C69" s="65"/>
      <c r="D69" s="6"/>
      <c r="E69" s="6"/>
      <c r="F69" s="6"/>
      <c r="G69" s="6"/>
    </row>
    <row r="70" spans="1:8" ht="32.25" customHeight="1">
      <c r="A70" s="3" t="s">
        <v>6</v>
      </c>
      <c r="B70" s="65"/>
      <c r="C70" s="65"/>
      <c r="D70" s="6"/>
      <c r="E70" s="6"/>
      <c r="F70" s="6"/>
      <c r="G70" s="6"/>
    </row>
    <row r="71" spans="1:8" ht="32.25" customHeight="1">
      <c r="A71" s="7"/>
      <c r="B71" s="65"/>
      <c r="C71" s="65"/>
      <c r="D71" s="6"/>
      <c r="E71" s="6"/>
      <c r="F71" s="6"/>
      <c r="G71" s="6"/>
    </row>
    <row r="72" spans="1:8">
      <c r="A72" s="7"/>
      <c r="D72" s="6"/>
      <c r="E72" s="6"/>
      <c r="F72" s="6"/>
      <c r="G72" s="6"/>
    </row>
    <row r="73" spans="1:8">
      <c r="A73" s="7"/>
      <c r="D73" s="6"/>
      <c r="E73" s="6"/>
      <c r="F73" s="6"/>
      <c r="G73" s="6"/>
    </row>
    <row r="74" spans="1:8" hidden="1">
      <c r="A74" s="4"/>
      <c r="D74" s="5"/>
      <c r="E74" s="5"/>
      <c r="F74" s="5"/>
      <c r="G74" s="5"/>
      <c r="H74" s="5"/>
    </row>
  </sheetData>
  <sheetProtection algorithmName="SHA-512" hashValue="j9tmz9K9Y8K6VZVXwN5Os1FGEtorVK6QmRMSY95bd4PZC5eAj5jqKlLnUsdbLh4yrkxR8hJe6A6R5hgyimgjLg==" saltValue="si5lb9pez3HgTT3Wk+BuPQ==" spinCount="100000" sheet="1" selectLockedCells="1"/>
  <mergeCells count="16">
    <mergeCell ref="B71:C71"/>
    <mergeCell ref="A47:F47"/>
    <mergeCell ref="A48:E48"/>
    <mergeCell ref="A49:E49"/>
    <mergeCell ref="A50:E50"/>
    <mergeCell ref="A51:E51"/>
    <mergeCell ref="A60:F60"/>
    <mergeCell ref="A66:E66"/>
    <mergeCell ref="B68:C68"/>
    <mergeCell ref="B69:C69"/>
    <mergeCell ref="B70:C70"/>
    <mergeCell ref="A41:F41"/>
    <mergeCell ref="A3:F3"/>
    <mergeCell ref="A2:F2"/>
    <mergeCell ref="C43:E43"/>
    <mergeCell ref="B1:F1"/>
  </mergeCells>
  <dataValidations count="1">
    <dataValidation type="list" allowBlank="1" showInputMessage="1" showErrorMessage="1" sqref="B39:F39" xr:uid="{00000000-0002-0000-0000-000000000000}">
      <formula1>"VFD, Variable Displacement"</formula1>
    </dataValidation>
  </dataValidations>
  <pageMargins left="0.25" right="0.25" top="0.75" bottom="0.75" header="0.3" footer="0.3"/>
  <pageSetup scale="63" orientation="portrait" r:id="rId1"/>
  <headerFooter>
    <oddHeader xml:space="preserve">&amp;C&amp;"Verdana,Regular"&amp;16
</oddHeader>
    <oddFooter>&amp;LOfficial Mark of the Independent Electricity System Operator.  Used under license.
&amp;CV6.0&amp;RPage &amp;P of &amp;N</oddFooter>
  </headerFooter>
  <rowBreaks count="1" manualBreakCount="1">
    <brk id="3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4" sqref="A34"/>
    </sheetView>
  </sheetViews>
  <sheetFormatPr defaultRowHeight="14.4"/>
  <cols>
    <col min="1" max="1" width="182.109375" bestFit="1" customWidth="1"/>
  </cols>
  <sheetData>
    <row r="1" spans="1:1">
      <c r="A1" s="19" t="s">
        <v>33</v>
      </c>
    </row>
  </sheetData>
  <hyperlinks>
    <hyperlink ref="A1" r:id="rId1" tooltip="click to email retrofit@ieso.ca"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C19" sqref="C19"/>
    </sheetView>
  </sheetViews>
  <sheetFormatPr defaultRowHeight="14.4"/>
  <cols>
    <col min="1" max="1" width="18.77734375" customWidth="1"/>
    <col min="2" max="2" width="10.5546875" bestFit="1" customWidth="1"/>
    <col min="3" max="3" width="50" bestFit="1" customWidth="1"/>
  </cols>
  <sheetData>
    <row r="1" spans="1:3">
      <c r="A1" s="53" t="s">
        <v>60</v>
      </c>
      <c r="B1" s="53" t="s">
        <v>61</v>
      </c>
      <c r="C1" s="53" t="s">
        <v>62</v>
      </c>
    </row>
    <row r="2" spans="1:3">
      <c r="A2" t="s">
        <v>57</v>
      </c>
      <c r="B2" s="49">
        <v>44200</v>
      </c>
      <c r="C2" t="s">
        <v>58</v>
      </c>
    </row>
    <row r="3" spans="1:3">
      <c r="A3" t="s">
        <v>56</v>
      </c>
      <c r="B3" s="49">
        <v>44294</v>
      </c>
      <c r="C3" t="s">
        <v>59</v>
      </c>
    </row>
    <row r="4" spans="1:3">
      <c r="A4" t="s">
        <v>63</v>
      </c>
      <c r="B4" s="49">
        <v>44316</v>
      </c>
      <c r="C4" t="s">
        <v>64</v>
      </c>
    </row>
    <row r="5" spans="1:3">
      <c r="A5" t="s">
        <v>66</v>
      </c>
      <c r="B5" s="49">
        <v>45063</v>
      </c>
      <c r="C5" t="s">
        <v>65</v>
      </c>
    </row>
    <row r="6" spans="1:3">
      <c r="A6" t="s">
        <v>69</v>
      </c>
      <c r="B6" s="49">
        <v>45229</v>
      </c>
      <c r="C6" t="s">
        <v>70</v>
      </c>
    </row>
    <row r="7" spans="1:3">
      <c r="A7" t="s">
        <v>72</v>
      </c>
      <c r="B7" s="49">
        <v>45561</v>
      </c>
      <c r="C7" t="s">
        <v>73</v>
      </c>
    </row>
    <row r="10" spans="1:3">
      <c r="B10" s="57"/>
    </row>
    <row r="11" spans="1:3">
      <c r="B11" s="57"/>
    </row>
    <row r="12" spans="1:3">
      <c r="B12" s="57"/>
    </row>
    <row r="13" spans="1:3">
      <c r="B13" s="57"/>
    </row>
    <row r="14" spans="1:3">
      <c r="B14" s="5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13" sqref="C13"/>
    </sheetView>
  </sheetViews>
  <sheetFormatPr defaultRowHeight="14.4"/>
  <cols>
    <col min="1" max="1" width="13.88671875" customWidth="1"/>
    <col min="2" max="2" width="15.44140625" customWidth="1"/>
    <col min="3" max="3" width="50" bestFit="1" customWidth="1"/>
  </cols>
  <sheetData>
    <row r="1" spans="1:3">
      <c r="A1" s="53" t="s">
        <v>60</v>
      </c>
      <c r="B1" s="53" t="s">
        <v>61</v>
      </c>
      <c r="C1" s="53" t="s">
        <v>62</v>
      </c>
    </row>
    <row r="2" spans="1:3">
      <c r="A2" t="s">
        <v>57</v>
      </c>
      <c r="B2" s="49">
        <v>44200</v>
      </c>
      <c r="C2" t="s">
        <v>58</v>
      </c>
    </row>
    <row r="3" spans="1:3">
      <c r="A3" t="s">
        <v>56</v>
      </c>
      <c r="B3" s="49">
        <v>44294</v>
      </c>
      <c r="C3" t="s">
        <v>59</v>
      </c>
    </row>
    <row r="4" spans="1:3">
      <c r="A4" t="s">
        <v>63</v>
      </c>
      <c r="B4" s="49">
        <v>44316</v>
      </c>
      <c r="C4" t="s">
        <v>64</v>
      </c>
    </row>
    <row r="5" spans="1:3">
      <c r="A5" t="s">
        <v>66</v>
      </c>
      <c r="B5" s="49">
        <v>45063</v>
      </c>
      <c r="C5" t="s">
        <v>65</v>
      </c>
    </row>
    <row r="6" spans="1:3">
      <c r="A6" t="s">
        <v>69</v>
      </c>
      <c r="B6" s="49">
        <v>45229</v>
      </c>
      <c r="C6" t="s">
        <v>70</v>
      </c>
    </row>
    <row r="7" spans="1:3">
      <c r="A7" t="s">
        <v>72</v>
      </c>
      <c r="B7" s="49">
        <v>45561</v>
      </c>
      <c r="C7" t="s">
        <v>73</v>
      </c>
    </row>
    <row r="8" spans="1:3">
      <c r="B8"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Worksheet</vt:lpstr>
      <vt:lpstr>Accessbility Disclaimer</vt:lpstr>
      <vt:lpstr>Version Controls</vt:lpstr>
      <vt:lpstr>Revision History</vt:lpstr>
      <vt:lpstr>Worksheet!Print_Area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Wong</dc:creator>
  <cp:lastModifiedBy>Tim Wong</cp:lastModifiedBy>
  <cp:lastPrinted>2024-08-21T19:09:41Z</cp:lastPrinted>
  <dcterms:created xsi:type="dcterms:W3CDTF">2014-01-28T16:31:18Z</dcterms:created>
  <dcterms:modified xsi:type="dcterms:W3CDTF">2024-08-26T12:57:23Z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